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8505"/>
  </bookViews>
  <sheets>
    <sheet name="Gas Fryer Pricing" sheetId="2" r:id="rId1"/>
    <sheet name="Electric Fryer Pricing" sheetId="3" r:id="rId2"/>
    <sheet name="Gas Energy" sheetId="5" r:id="rId3"/>
    <sheet name="Electric Energy" sheetId="6" r:id="rId4"/>
  </sheets>
  <calcPr calcId="145621"/>
</workbook>
</file>

<file path=xl/calcChain.xml><?xml version="1.0" encoding="utf-8"?>
<calcChain xmlns="http://schemas.openxmlformats.org/spreadsheetml/2006/main">
  <c r="M24" i="2" l="1"/>
  <c r="N24" i="2" s="1"/>
  <c r="L24" i="2"/>
  <c r="Q24" i="2"/>
  <c r="P24" i="2"/>
  <c r="O24" i="2"/>
  <c r="Q25" i="2"/>
  <c r="P25" i="2"/>
  <c r="O25" i="2"/>
  <c r="N25" i="2"/>
  <c r="M25" i="2"/>
  <c r="L25" i="2"/>
  <c r="L22" i="2"/>
  <c r="I4" i="2"/>
  <c r="I5" i="2"/>
  <c r="I6" i="2"/>
  <c r="I8" i="2"/>
  <c r="I9" i="2"/>
  <c r="I12" i="2"/>
  <c r="I13" i="2"/>
  <c r="I14" i="2"/>
  <c r="I15" i="2"/>
  <c r="I17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3" i="2"/>
  <c r="I34" i="2"/>
  <c r="I35" i="2"/>
  <c r="I36" i="2"/>
  <c r="I37" i="2"/>
  <c r="I38" i="2"/>
  <c r="I41" i="2"/>
  <c r="I45" i="2"/>
  <c r="I46" i="2"/>
  <c r="I47" i="2"/>
  <c r="I48" i="2"/>
  <c r="I49" i="2"/>
  <c r="I50" i="2"/>
  <c r="I51" i="2"/>
  <c r="I52" i="2"/>
  <c r="I53" i="2"/>
  <c r="I54" i="2"/>
  <c r="I58" i="2"/>
  <c r="I59" i="2"/>
  <c r="I61" i="2"/>
  <c r="I63" i="2"/>
  <c r="I65" i="2"/>
  <c r="I66" i="2"/>
  <c r="I67" i="2"/>
  <c r="I68" i="2"/>
  <c r="I69" i="2"/>
  <c r="I70" i="2"/>
  <c r="I72" i="2"/>
  <c r="I73" i="2"/>
  <c r="I74" i="2"/>
  <c r="I3" i="2"/>
  <c r="F52" i="6" l="1"/>
  <c r="E52" i="6"/>
  <c r="D52" i="6"/>
  <c r="F89" i="5"/>
  <c r="E89" i="5"/>
  <c r="D89" i="5"/>
  <c r="N16" i="3" l="1"/>
  <c r="M16" i="3"/>
  <c r="M10" i="3"/>
  <c r="M9" i="3"/>
  <c r="M14" i="3"/>
  <c r="M15" i="3"/>
  <c r="M12" i="3"/>
  <c r="M11" i="3"/>
  <c r="M3" i="3"/>
  <c r="L3" i="3"/>
  <c r="I4" i="3"/>
  <c r="I6" i="3"/>
  <c r="I7" i="3"/>
  <c r="I8" i="3"/>
  <c r="I9" i="3"/>
  <c r="I10" i="3"/>
  <c r="I11" i="3"/>
  <c r="I12" i="3"/>
  <c r="I14" i="3"/>
  <c r="I15" i="3"/>
  <c r="I18" i="3"/>
  <c r="I19" i="3"/>
  <c r="I20" i="3"/>
  <c r="I21" i="3"/>
  <c r="I22" i="3"/>
  <c r="I23" i="3"/>
  <c r="I24" i="3"/>
  <c r="I25" i="3"/>
  <c r="I26" i="3"/>
  <c r="I27" i="3"/>
  <c r="I28" i="3"/>
  <c r="I29" i="3"/>
  <c r="I31" i="3"/>
  <c r="I32" i="3"/>
  <c r="I33" i="3"/>
  <c r="I34" i="3"/>
  <c r="I35" i="3"/>
  <c r="I36" i="3"/>
  <c r="I37" i="3"/>
  <c r="I38" i="3"/>
  <c r="I39" i="3"/>
  <c r="I40" i="3"/>
  <c r="I41" i="3"/>
  <c r="I3" i="3"/>
  <c r="N12" i="2" l="1"/>
  <c r="N11" i="2"/>
  <c r="M22" i="2"/>
  <c r="O21" i="2"/>
  <c r="L10" i="3"/>
  <c r="L9" i="3"/>
  <c r="L4" i="3"/>
  <c r="L5" i="3" s="1"/>
  <c r="Q21" i="2" s="1"/>
  <c r="O22" i="2"/>
  <c r="M5" i="3" l="1"/>
  <c r="N21" i="2" s="1"/>
  <c r="P21" i="2"/>
  <c r="L21" i="2"/>
  <c r="M4" i="3"/>
  <c r="M21" i="2" s="1"/>
  <c r="P22" i="2"/>
  <c r="Q22" i="2" s="1"/>
  <c r="N22" i="2" s="1"/>
  <c r="M12" i="2"/>
  <c r="M11" i="2"/>
</calcChain>
</file>

<file path=xl/sharedStrings.xml><?xml version="1.0" encoding="utf-8"?>
<sst xmlns="http://schemas.openxmlformats.org/spreadsheetml/2006/main" count="939" uniqueCount="404">
  <si>
    <t>Category</t>
  </si>
  <si>
    <t>Large Vat</t>
  </si>
  <si>
    <t>Baseline</t>
  </si>
  <si>
    <t>American Range</t>
  </si>
  <si>
    <t>AF-35/50</t>
  </si>
  <si>
    <t>AF-40</t>
  </si>
  <si>
    <t>HD17-40F</t>
  </si>
  <si>
    <t>HD17-50F</t>
  </si>
  <si>
    <t>Anets</t>
  </si>
  <si>
    <t>14G</t>
  </si>
  <si>
    <t>14GS</t>
  </si>
  <si>
    <t>MX14</t>
  </si>
  <si>
    <t>Blodgett</t>
  </si>
  <si>
    <t>B16-PF45</t>
  </si>
  <si>
    <t>Dean</t>
  </si>
  <si>
    <t>1824G</t>
  </si>
  <si>
    <t>D50G</t>
  </si>
  <si>
    <t>SM50G</t>
  </si>
  <si>
    <t>Electrolux</t>
  </si>
  <si>
    <t>Frymaster</t>
  </si>
  <si>
    <t>MJ35**</t>
  </si>
  <si>
    <t>MJ35-SD</t>
  </si>
  <si>
    <t>MJ45**</t>
  </si>
  <si>
    <t>MJ45-SD</t>
  </si>
  <si>
    <t>Garland</t>
  </si>
  <si>
    <t>C836-1-35F</t>
  </si>
  <si>
    <t>GF16-FR</t>
  </si>
  <si>
    <t>M35SS</t>
  </si>
  <si>
    <t>Imperial</t>
  </si>
  <si>
    <t>IFS-40</t>
  </si>
  <si>
    <t>IFS-50</t>
  </si>
  <si>
    <t>IHR-F50</t>
  </si>
  <si>
    <t>IRF-40SS</t>
  </si>
  <si>
    <t>IRF-50SS</t>
  </si>
  <si>
    <t>Jade</t>
  </si>
  <si>
    <t>JTFF-40-18</t>
  </si>
  <si>
    <t>Keating</t>
  </si>
  <si>
    <t>14AA</t>
  </si>
  <si>
    <t>Montague</t>
  </si>
  <si>
    <t>RF40</t>
  </si>
  <si>
    <t>Southbend</t>
  </si>
  <si>
    <t>P16-PF45</t>
  </si>
  <si>
    <t>P20-PF65</t>
  </si>
  <si>
    <t>Viking</t>
  </si>
  <si>
    <t>V18***</t>
  </si>
  <si>
    <t>Vulcan</t>
  </si>
  <si>
    <t>1GR45M</t>
  </si>
  <si>
    <t>1GR65M</t>
  </si>
  <si>
    <t>LG400</t>
  </si>
  <si>
    <t>LG500</t>
  </si>
  <si>
    <t>Energy Efficient</t>
  </si>
  <si>
    <t>Alto-Shaam</t>
  </si>
  <si>
    <t>ASF-60G</t>
  </si>
  <si>
    <t>HD50</t>
  </si>
  <si>
    <t>H55</t>
  </si>
  <si>
    <t>H55-2-SD</t>
  </si>
  <si>
    <t>14IFM</t>
  </si>
  <si>
    <t>Pitco</t>
  </si>
  <si>
    <t>SGC</t>
  </si>
  <si>
    <t>SSH55R</t>
  </si>
  <si>
    <t>SSH60</t>
  </si>
  <si>
    <t>SSH60R</t>
  </si>
  <si>
    <t>VF35S</t>
  </si>
  <si>
    <t>Ultrafryer Systems</t>
  </si>
  <si>
    <t>B-P30-14</t>
  </si>
  <si>
    <t>F-P30-14</t>
  </si>
  <si>
    <t>Fryer</t>
  </si>
  <si>
    <t>AF-75</t>
  </si>
  <si>
    <t>18**</t>
  </si>
  <si>
    <t>B20-PF65</t>
  </si>
  <si>
    <t>2424G</t>
  </si>
  <si>
    <t>D60*</t>
  </si>
  <si>
    <t>D80*</t>
  </si>
  <si>
    <t>SM60G</t>
  </si>
  <si>
    <t>SM80G</t>
  </si>
  <si>
    <t>M70SS</t>
  </si>
  <si>
    <t>IFS-75</t>
  </si>
  <si>
    <t>IHR-F75</t>
  </si>
  <si>
    <t>IRF-75</t>
  </si>
  <si>
    <t>20**</t>
  </si>
  <si>
    <t>24**</t>
  </si>
  <si>
    <t>34X24</t>
  </si>
  <si>
    <t>Royal</t>
  </si>
  <si>
    <t>RFS-75</t>
  </si>
  <si>
    <t>V24FRD</t>
  </si>
  <si>
    <t>V36****</t>
  </si>
  <si>
    <t>1G8**</t>
  </si>
  <si>
    <t>1GR85*</t>
  </si>
  <si>
    <t>Wolf</t>
  </si>
  <si>
    <t>WLG500</t>
  </si>
  <si>
    <t>ASF-75G</t>
  </si>
  <si>
    <t>HD60G</t>
  </si>
  <si>
    <t>HD63G</t>
  </si>
  <si>
    <t>HD65G</t>
  </si>
  <si>
    <t>18UE</t>
  </si>
  <si>
    <t>36ES21</t>
  </si>
  <si>
    <t>Giles</t>
  </si>
  <si>
    <t>GEF-560</t>
  </si>
  <si>
    <t>Hobart</t>
  </si>
  <si>
    <t>1HF85C-3</t>
  </si>
  <si>
    <t>1HF85C-4</t>
  </si>
  <si>
    <t>IFS-75-E</t>
  </si>
  <si>
    <t>18***</t>
  </si>
  <si>
    <t>20***</t>
  </si>
  <si>
    <t>24***</t>
  </si>
  <si>
    <t>34X24***</t>
  </si>
  <si>
    <t>1ER85**</t>
  </si>
  <si>
    <t>SE18****</t>
  </si>
  <si>
    <t>14EL14</t>
  </si>
  <si>
    <t>14EL17</t>
  </si>
  <si>
    <t>36ES11</t>
  </si>
  <si>
    <t>36ES11-SF</t>
  </si>
  <si>
    <t>S18F</t>
  </si>
  <si>
    <t>S18SF</t>
  </si>
  <si>
    <t>IFS-40-E</t>
  </si>
  <si>
    <t>IFS-50-E</t>
  </si>
  <si>
    <t>RE14-SD</t>
  </si>
  <si>
    <t>RE14TC-SD</t>
  </si>
  <si>
    <t>RE17-SD</t>
  </si>
  <si>
    <t>RE17TC-SD</t>
  </si>
  <si>
    <t>RE22-SD</t>
  </si>
  <si>
    <t>RE22TC-SD</t>
  </si>
  <si>
    <t>1HF50D-1</t>
  </si>
  <si>
    <t>1-SF-SE14RSSTC-S</t>
  </si>
  <si>
    <t>1-SF-SE14XSSTC-S</t>
  </si>
  <si>
    <t>SE148R-SSTC</t>
  </si>
  <si>
    <t>SE148-SSTC</t>
  </si>
  <si>
    <t>SE14-D-S</t>
  </si>
  <si>
    <t>SE14R-SSTC-S</t>
  </si>
  <si>
    <t>SE14XSSTC-S</t>
  </si>
  <si>
    <t>F-E17-14</t>
  </si>
  <si>
    <t>1ER50A</t>
  </si>
  <si>
    <t>Make</t>
  </si>
  <si>
    <t>Model</t>
  </si>
  <si>
    <t>List Price</t>
  </si>
  <si>
    <t>Cost</t>
  </si>
  <si>
    <t>Fryer Baseline</t>
  </si>
  <si>
    <t>Large Vat Baseline</t>
  </si>
  <si>
    <t>Griddle</t>
  </si>
  <si>
    <t>Holding Cabinet</t>
  </si>
  <si>
    <t>Combi</t>
  </si>
  <si>
    <t>Ice</t>
  </si>
  <si>
    <t>Rack</t>
  </si>
  <si>
    <t>Deck</t>
  </si>
  <si>
    <t>Conveyor</t>
  </si>
  <si>
    <t>Convection</t>
  </si>
  <si>
    <t>Steamer</t>
  </si>
  <si>
    <t>DCV</t>
  </si>
  <si>
    <t>done</t>
  </si>
  <si>
    <t>B1</t>
  </si>
  <si>
    <t>B3</t>
  </si>
  <si>
    <t>B2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</si>
  <si>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</si>
  <si>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</si>
  <si>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</si>
  <si>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</si>
  <si>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</si>
  <si>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</si>
  <si>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</si>
  <si>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</si>
  <si>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</si>
  <si>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</si>
  <si>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</si>
  <si>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</si>
  <si>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</si>
  <si>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</si>
  <si>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</si>
  <si>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</si>
  <si>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</si>
  <si>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</si>
  <si>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</si>
  <si>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</si>
  <si>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</si>
  <si>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</si>
  <si>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</si>
  <si>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</si>
  <si>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</si>
  <si>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</si>
  <si>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</si>
  <si>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</si>
  <si>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</si>
  <si>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</si>
  <si>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B34</t>
  </si>
  <si>
    <t>B35</t>
  </si>
  <si>
    <t>B36</t>
  </si>
  <si>
    <t>B37</t>
  </si>
  <si>
    <t>B38</t>
  </si>
  <si>
    <t>B39</t>
  </si>
  <si>
    <t>B40</t>
  </si>
  <si>
    <t>B41</t>
  </si>
  <si>
    <t>B42</t>
  </si>
  <si>
    <t>B43</t>
  </si>
  <si>
    <t>B44</t>
  </si>
  <si>
    <t>B45</t>
  </si>
  <si>
    <t>B46</t>
  </si>
  <si>
    <t>B47</t>
  </si>
  <si>
    <t>B48</t>
  </si>
  <si>
    <t>B49</t>
  </si>
  <si>
    <t>B50</t>
  </si>
  <si>
    <t>B51</t>
  </si>
  <si>
    <t>B52</t>
  </si>
  <si>
    <t>B53</t>
  </si>
  <si>
    <t>B54</t>
  </si>
  <si>
    <t>B55</t>
  </si>
  <si>
    <t>B56</t>
  </si>
  <si>
    <t>B57</t>
  </si>
  <si>
    <t>B58</t>
  </si>
  <si>
    <t>EE1</t>
  </si>
  <si>
    <t>EE2</t>
  </si>
  <si>
    <t>EE3</t>
  </si>
  <si>
    <t>EE4</t>
  </si>
  <si>
    <t>EE5</t>
  </si>
  <si>
    <t>EE6</t>
  </si>
  <si>
    <t>EE7</t>
  </si>
  <si>
    <t>EE8</t>
  </si>
  <si>
    <t>EE9</t>
  </si>
  <si>
    <t>EE10</t>
  </si>
  <si>
    <t>EE11</t>
  </si>
  <si>
    <t>EE12</t>
  </si>
  <si>
    <t>EE13</t>
  </si>
  <si>
    <t>EE14</t>
  </si>
  <si>
    <t>EE15</t>
  </si>
  <si>
    <t>EE16</t>
  </si>
  <si>
    <t>Total Average</t>
  </si>
  <si>
    <t>Total EE Average</t>
  </si>
  <si>
    <t>Total IMC</t>
  </si>
  <si>
    <t>Baseline Unit Price</t>
  </si>
  <si>
    <t>Energy Efficient Unit Price</t>
  </si>
  <si>
    <t>Incremental Price Difference</t>
  </si>
  <si>
    <t>Baseline Unit Cost</t>
  </si>
  <si>
    <t>Energy Efficient Unit Cost</t>
  </si>
  <si>
    <t>Incremental Measure Cost (IMC)</t>
  </si>
  <si>
    <t>Electric Fryer</t>
  </si>
  <si>
    <t>Gas Fryer</t>
  </si>
  <si>
    <t>EE17</t>
  </si>
  <si>
    <t>EE18</t>
  </si>
  <si>
    <t>AEH14</t>
  </si>
  <si>
    <t>AEH18</t>
  </si>
  <si>
    <t>NA</t>
  </si>
  <si>
    <t>14BBE</t>
  </si>
  <si>
    <t>18BBE</t>
  </si>
  <si>
    <t>20BBE</t>
  </si>
  <si>
    <t>24BBE</t>
  </si>
  <si>
    <t>34X24BBE</t>
  </si>
  <si>
    <t>Fryer Energy Efficient</t>
  </si>
  <si>
    <t>Large Vat Energy Efficient</t>
  </si>
  <si>
    <t>IMC</t>
  </si>
  <si>
    <t>List</t>
  </si>
  <si>
    <t>Retail</t>
  </si>
  <si>
    <t>Fryer Size (inches)</t>
  </si>
  <si>
    <t>Company</t>
  </si>
  <si>
    <t>Model Number</t>
  </si>
  <si>
    <t>Idle Energy Rate (Btu/lb)</t>
  </si>
  <si>
    <t>Cooking-Energy Efficiency (%)</t>
  </si>
  <si>
    <t>Production Capacity (lbs/h)</t>
  </si>
  <si>
    <t>AH55</t>
  </si>
  <si>
    <t>Decathlon/ HD*50G</t>
  </si>
  <si>
    <t>HDx60G</t>
  </si>
  <si>
    <t>HDx63G</t>
  </si>
  <si>
    <t>LOV/BIGLA*30</t>
  </si>
  <si>
    <t>BIH*55</t>
  </si>
  <si>
    <t>BK*55C</t>
  </si>
  <si>
    <t>BK*55RC</t>
  </si>
  <si>
    <t>BK55C</t>
  </si>
  <si>
    <t>BK55RC</t>
  </si>
  <si>
    <t>BKFP*55C</t>
  </si>
  <si>
    <t>BKFP*55RC</t>
  </si>
  <si>
    <t>Protector/FPGL*30</t>
  </si>
  <si>
    <t>FPH50</t>
  </si>
  <si>
    <t>H*55</t>
  </si>
  <si>
    <t>MJH*50</t>
  </si>
  <si>
    <t>MPH*55</t>
  </si>
  <si>
    <t>PMJH*50</t>
  </si>
  <si>
    <t>YSCFH*14G</t>
  </si>
  <si>
    <t>HD1814</t>
  </si>
  <si>
    <t>Giles Enterprises, Inc.</t>
  </si>
  <si>
    <t>GGF-400</t>
  </si>
  <si>
    <t>GGF-720</t>
  </si>
  <si>
    <t>Henny Penny</t>
  </si>
  <si>
    <t>Evolution Elite /EEG-14*</t>
  </si>
  <si>
    <t>LVG</t>
  </si>
  <si>
    <t>OFG-32*</t>
  </si>
  <si>
    <t>OGA-32*</t>
  </si>
  <si>
    <t>OFG-34*</t>
  </si>
  <si>
    <t>OGA-34*</t>
  </si>
  <si>
    <t>HK45</t>
  </si>
  <si>
    <t>HK65</t>
  </si>
  <si>
    <t>HK85</t>
  </si>
  <si>
    <t>Incredible Flying Machine/ IFM 14</t>
  </si>
  <si>
    <t>Incredible Flying Machine/ IFM 18</t>
  </si>
  <si>
    <t>Paloma</t>
  </si>
  <si>
    <t>PF-*S</t>
  </si>
  <si>
    <t>BKSGH50SPC</t>
  </si>
  <si>
    <t>MGII</t>
  </si>
  <si>
    <t>SGH50</t>
  </si>
  <si>
    <t>SSH55</t>
  </si>
  <si>
    <t>SFSSH55</t>
  </si>
  <si>
    <t>SSHF55</t>
  </si>
  <si>
    <t>SFSSH60</t>
  </si>
  <si>
    <t>SSHF60</t>
  </si>
  <si>
    <t>SFSSH60R</t>
  </si>
  <si>
    <t>SSHF60R</t>
  </si>
  <si>
    <t>Frialator/ VF35</t>
  </si>
  <si>
    <t>SGM20</t>
  </si>
  <si>
    <t>SFSGM20</t>
  </si>
  <si>
    <t>SGMF20</t>
  </si>
  <si>
    <t>SGM24</t>
  </si>
  <si>
    <t>SFSGM24</t>
  </si>
  <si>
    <t>SGMF24</t>
  </si>
  <si>
    <t>SSH60W</t>
  </si>
  <si>
    <t>SFSSH60W</t>
  </si>
  <si>
    <t>SSHF60W</t>
  </si>
  <si>
    <t>SSH75</t>
  </si>
  <si>
    <t>SFSSH75</t>
  </si>
  <si>
    <t>SSHF75</t>
  </si>
  <si>
    <t>SSH75R</t>
  </si>
  <si>
    <t>SFSSH75R</t>
  </si>
  <si>
    <t>SSHF75R</t>
  </si>
  <si>
    <t>VF65</t>
  </si>
  <si>
    <t>Royal Range</t>
  </si>
  <si>
    <t>RHEF-45</t>
  </si>
  <si>
    <t>Par 3 /C-P30-14</t>
  </si>
  <si>
    <t>Par 3/ F-P30-14</t>
  </si>
  <si>
    <t>Par 3/ PDEX 1V 1-14</t>
  </si>
  <si>
    <t>F-P20-18</t>
  </si>
  <si>
    <t>B-P20-18</t>
  </si>
  <si>
    <t>F-P25-18</t>
  </si>
  <si>
    <t>B-P25-18</t>
  </si>
  <si>
    <t>F-P30-18</t>
  </si>
  <si>
    <t>B-P30-18</t>
  </si>
  <si>
    <t>P40-18</t>
  </si>
  <si>
    <t>B-P20-20</t>
  </si>
  <si>
    <t>B-P30-20</t>
  </si>
  <si>
    <t>TR45</t>
  </si>
  <si>
    <t>TR65</t>
  </si>
  <si>
    <t>TR85</t>
  </si>
  <si>
    <t>VK45</t>
  </si>
  <si>
    <t>VK65</t>
  </si>
  <si>
    <t>VK85</t>
  </si>
  <si>
    <t>Average Performance</t>
  </si>
  <si>
    <t>Idle Energy Rate (kW)</t>
  </si>
  <si>
    <t>14EL-17</t>
  </si>
  <si>
    <t>LOV/ BIELA*14</t>
  </si>
  <si>
    <t>BIRE*14</t>
  </si>
  <si>
    <t>BK*17C</t>
  </si>
  <si>
    <t>BK*17RC</t>
  </si>
  <si>
    <t>BKFP*17C</t>
  </si>
  <si>
    <t>BKFP*17RC</t>
  </si>
  <si>
    <t>Protector™ / FPEL*14</t>
  </si>
  <si>
    <t>Protector™/ FPEL*17</t>
  </si>
  <si>
    <t>Protector™/ FPEL*22</t>
  </si>
  <si>
    <t>H*14</t>
  </si>
  <si>
    <t>H*17TC</t>
  </si>
  <si>
    <t>RE*14</t>
  </si>
  <si>
    <t>RE*17</t>
  </si>
  <si>
    <t>RE*22</t>
  </si>
  <si>
    <t>EH117</t>
  </si>
  <si>
    <t>FPC228</t>
  </si>
  <si>
    <t>GBF-50</t>
  </si>
  <si>
    <t>GEF-400</t>
  </si>
  <si>
    <t>EOF-10</t>
  </si>
  <si>
    <t>EOF-24</t>
  </si>
  <si>
    <t>GEF-720</t>
  </si>
  <si>
    <t>Evolution Elite/ EEE-14*</t>
  </si>
  <si>
    <t>LVE</t>
  </si>
  <si>
    <t>OEA-32* (14.4kW)</t>
  </si>
  <si>
    <t>OEA-32* (22kW)</t>
  </si>
  <si>
    <t>OFE-32* (14.4kW)</t>
  </si>
  <si>
    <t>OFE-32* (22kW)</t>
  </si>
  <si>
    <t>OFE-32* Split Vat</t>
  </si>
  <si>
    <t>OEA-34*</t>
  </si>
  <si>
    <t>OFE-34*</t>
  </si>
  <si>
    <t>HF50</t>
  </si>
  <si>
    <t>Motion Technology, Inc.</t>
  </si>
  <si>
    <t>AutoFry/ MTI-10XL</t>
  </si>
  <si>
    <t>AutoFry/MTI-40C</t>
  </si>
  <si>
    <t>AutoFry/MTI-40E</t>
  </si>
  <si>
    <t>Perfect Fry Company</t>
  </si>
  <si>
    <t>RapidFry/ PFA7200</t>
  </si>
  <si>
    <t>PFC5700</t>
  </si>
  <si>
    <t>BKSEH50SPC</t>
  </si>
  <si>
    <t>MEII</t>
  </si>
  <si>
    <t>SE148</t>
  </si>
  <si>
    <t>SEF148</t>
  </si>
  <si>
    <t>SFSE148</t>
  </si>
  <si>
    <t>SEH50</t>
  </si>
  <si>
    <t>SE18</t>
  </si>
  <si>
    <t>SEM20</t>
  </si>
  <si>
    <t>SFSE1814</t>
  </si>
  <si>
    <t>E-15-18</t>
  </si>
  <si>
    <t>E-20-18</t>
  </si>
  <si>
    <t>ER50</t>
  </si>
  <si>
    <t>AF35/40</t>
  </si>
  <si>
    <t>PMJ135</t>
  </si>
  <si>
    <t>PMJ145</t>
  </si>
  <si>
    <t>D160G</t>
  </si>
  <si>
    <t>18AA</t>
  </si>
  <si>
    <t>20AA</t>
  </si>
  <si>
    <t>24AA</t>
  </si>
  <si>
    <t>34X24BB</t>
  </si>
  <si>
    <t>RTF-75</t>
  </si>
  <si>
    <t>1GR85M</t>
  </si>
  <si>
    <t>PH155</t>
  </si>
  <si>
    <t>HD160G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</si>
</sst>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7" formatCode="0_);\(0\)"/>
    <numFmt numFmtId="168" formatCode="0_);[Red]\(0\)"/>
  </numFmts>
  <fonts count="7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5">
    <xf numFmtId="0" fontId="0" fillId="0" borderId="0" xfId="0"/>
    <xf numFmtId="0" fontId="1" fillId="0" borderId="1" xfId="0" applyFont="1" applyBorder="1" applyAlignment="1">
      <alignment horizontal="center" vertical="center"/>
    </xf>
    <xf numFmtId="6" fontId="0" fillId="0" borderId="0" xfId="0" applyNumberFormat="1"/>
    <xf numFmtId="6" fontId="1" fillId="0" borderId="2" xfId="0" applyNumberFormat="1" applyFont="1" applyBorder="1" applyAlignment="1">
      <alignment horizontal="center" vertical="center"/>
    </xf>
    <xf numFmtId="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6" fontId="1" fillId="0" borderId="4" xfId="0" applyNumberFormat="1" applyFont="1" applyBorder="1" applyAlignment="1">
      <alignment horizontal="center" vertical="center"/>
    </xf>
    <xf numFmtId="164" fontId="0" fillId="0" borderId="0" xfId="1" applyNumberFormat="1" applyFont="1"/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0" fillId="0" borderId="3" xfId="0" applyBorder="1"/>
    <xf numFmtId="0" fontId="1" fillId="0" borderId="0" xfId="0" applyFont="1" applyFill="1" applyBorder="1" applyAlignment="1">
      <alignment vertical="center"/>
    </xf>
    <xf numFmtId="6" fontId="1" fillId="0" borderId="0" xfId="0" applyNumberFormat="1" applyFont="1" applyBorder="1" applyAlignment="1">
      <alignment horizontal="center" vertical="center"/>
    </xf>
    <xf numFmtId="44" fontId="0" fillId="0" borderId="0" xfId="1" applyNumberFormat="1" applyFont="1"/>
    <xf numFmtId="164" fontId="0" fillId="0" borderId="0" xfId="0" applyNumberFormat="1"/>
    <xf numFmtId="44" fontId="0" fillId="0" borderId="0" xfId="0" applyNumberFormat="1"/>
    <xf numFmtId="0" fontId="0" fillId="3" borderId="0" xfId="0" applyFill="1"/>
    <xf numFmtId="164" fontId="0" fillId="3" borderId="0" xfId="0" applyNumberFormat="1" applyFill="1"/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3" fontId="5" fillId="0" borderId="2" xfId="0" applyNumberFormat="1" applyFont="1" applyBorder="1" applyAlignment="1">
      <alignment horizontal="center" vertical="center" wrapText="1"/>
    </xf>
    <xf numFmtId="9" fontId="5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/>
    </xf>
    <xf numFmtId="9" fontId="6" fillId="4" borderId="2" xfId="0" applyNumberFormat="1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2" fontId="6" fillId="4" borderId="2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7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9" fontId="5" fillId="0" borderId="7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vertical="center" wrapText="1"/>
    </xf>
    <xf numFmtId="9" fontId="5" fillId="0" borderId="8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38" fontId="1" fillId="0" borderId="0" xfId="0" applyNumberFormat="1" applyFont="1" applyFill="1" applyBorder="1" applyAlignment="1">
      <alignment horizontal="center" vertical="center"/>
    </xf>
    <xf numFmtId="6" fontId="1" fillId="5" borderId="4" xfId="0" applyNumberFormat="1" applyFont="1" applyFill="1" applyBorder="1" applyAlignment="1">
      <alignment horizontal="center" vertical="center"/>
    </xf>
    <xf numFmtId="167" fontId="1" fillId="0" borderId="0" xfId="2" applyNumberFormat="1" applyFont="1" applyFill="1" applyBorder="1" applyAlignment="1">
      <alignment horizontal="center" vertical="center"/>
    </xf>
    <xf numFmtId="168" fontId="1" fillId="0" borderId="0" xfId="0" applyNumberFormat="1" applyFont="1" applyFill="1" applyBorder="1" applyAlignment="1">
      <alignment horizontal="center" vertical="center"/>
    </xf>
    <xf numFmtId="0" fontId="0" fillId="0" borderId="11" xfId="0" applyBorder="1"/>
    <xf numFmtId="0" fontId="1" fillId="0" borderId="11" xfId="0" applyFont="1" applyBorder="1" applyAlignment="1">
      <alignment horizontal="center" vertical="center"/>
    </xf>
    <xf numFmtId="6" fontId="1" fillId="0" borderId="11" xfId="0" applyNumberFormat="1" applyFont="1" applyBorder="1" applyAlignment="1">
      <alignment horizontal="center" vertical="center"/>
    </xf>
    <xf numFmtId="0" fontId="0" fillId="0" borderId="12" xfId="0" applyBorder="1"/>
    <xf numFmtId="0" fontId="1" fillId="0" borderId="12" xfId="0" applyFont="1" applyBorder="1" applyAlignment="1">
      <alignment horizontal="center" vertical="center"/>
    </xf>
    <xf numFmtId="6" fontId="1" fillId="0" borderId="12" xfId="0" applyNumberFormat="1" applyFont="1" applyBorder="1" applyAlignment="1">
      <alignment horizontal="center" vertical="center"/>
    </xf>
    <xf numFmtId="6" fontId="1" fillId="0" borderId="13" xfId="0" applyNumberFormat="1" applyFont="1" applyBorder="1" applyAlignment="1">
      <alignment horizontal="center" vertical="center"/>
    </xf>
    <xf numFmtId="0" fontId="0" fillId="0" borderId="13" xfId="0" applyBorder="1"/>
    <xf numFmtId="8" fontId="0" fillId="0" borderId="0" xfId="0" applyNumberForma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6"/>
  <sheetViews>
    <sheetView tabSelected="1" topLeftCell="D8" workbookViewId="0">
      <selection activeCell="L27" sqref="L27"/>
    </sheetView>
  </sheetViews>
  <sheetFormatPr defaultRowHeight="15" x14ac:dyDescent="0.25"/>
  <cols>
    <col min="3" max="3" width="19.28515625" style="8" customWidth="1"/>
    <col min="4" max="4" width="20.5703125" style="8" customWidth="1"/>
    <col min="5" max="5" width="13.28515625" style="8" customWidth="1"/>
    <col min="6" max="6" width="13.85546875" style="8" customWidth="1"/>
    <col min="7" max="9" width="13.140625" style="8" customWidth="1"/>
    <col min="11" max="11" width="9.5703125" bestFit="1" customWidth="1"/>
    <col min="12" max="12" width="16.42578125" customWidth="1"/>
    <col min="13" max="13" width="11.5703125" bestFit="1" customWidth="1"/>
    <col min="14" max="14" width="10.5703125" bestFit="1" customWidth="1"/>
    <col min="15" max="15" width="10.5703125" customWidth="1"/>
    <col min="16" max="16" width="10.5703125" bestFit="1" customWidth="1"/>
    <col min="17" max="17" width="9.28515625" bestFit="1" customWidth="1"/>
  </cols>
  <sheetData>
    <row r="1" spans="1:16" x14ac:dyDescent="0.25">
      <c r="F1" s="8">
        <v>2011</v>
      </c>
      <c r="H1" s="8">
        <v>2016</v>
      </c>
    </row>
    <row r="2" spans="1:16" x14ac:dyDescent="0.25">
      <c r="C2" s="8" t="s">
        <v>0</v>
      </c>
      <c r="D2" s="8" t="s">
        <v>132</v>
      </c>
      <c r="E2" s="8" t="s">
        <v>133</v>
      </c>
      <c r="F2" s="8" t="s">
        <v>134</v>
      </c>
      <c r="G2" s="8" t="s">
        <v>135</v>
      </c>
      <c r="H2" s="8" t="s">
        <v>134</v>
      </c>
      <c r="I2" s="8" t="s">
        <v>135</v>
      </c>
      <c r="J2" s="8" t="s">
        <v>133</v>
      </c>
      <c r="O2" t="s">
        <v>66</v>
      </c>
    </row>
    <row r="3" spans="1:16" x14ac:dyDescent="0.25">
      <c r="A3" t="s">
        <v>149</v>
      </c>
      <c r="B3" s="9" t="s">
        <v>66</v>
      </c>
      <c r="C3" s="10" t="s">
        <v>2</v>
      </c>
      <c r="D3" s="10" t="s">
        <v>3</v>
      </c>
      <c r="E3" s="10" t="s">
        <v>4</v>
      </c>
      <c r="F3" s="11">
        <v>3950</v>
      </c>
      <c r="G3" s="11">
        <v>1975</v>
      </c>
      <c r="H3" s="17">
        <v>4397</v>
      </c>
      <c r="I3" s="17">
        <f>H3/2</f>
        <v>2198.5</v>
      </c>
      <c r="O3" t="s">
        <v>138</v>
      </c>
      <c r="P3" t="s">
        <v>148</v>
      </c>
    </row>
    <row r="4" spans="1:16" x14ac:dyDescent="0.25">
      <c r="A4" t="s">
        <v>151</v>
      </c>
      <c r="B4" s="9" t="s">
        <v>66</v>
      </c>
      <c r="C4" s="10" t="s">
        <v>2</v>
      </c>
      <c r="D4" s="10" t="s">
        <v>3</v>
      </c>
      <c r="E4" s="10" t="s">
        <v>5</v>
      </c>
      <c r="F4" s="11">
        <v>3350</v>
      </c>
      <c r="G4" s="11">
        <v>1675</v>
      </c>
      <c r="H4" s="17">
        <v>3729</v>
      </c>
      <c r="I4" s="17">
        <f t="shared" ref="I4:I67" si="0">H4/2</f>
        <v>1864.5</v>
      </c>
      <c r="J4" t="s">
        <v>392</v>
      </c>
      <c r="O4" t="s">
        <v>139</v>
      </c>
      <c r="P4" t="s">
        <v>148</v>
      </c>
    </row>
    <row r="5" spans="1:16" x14ac:dyDescent="0.25">
      <c r="A5" t="s">
        <v>150</v>
      </c>
      <c r="B5" s="9" t="s">
        <v>66</v>
      </c>
      <c r="C5" s="10" t="s">
        <v>2</v>
      </c>
      <c r="D5" s="10" t="s">
        <v>3</v>
      </c>
      <c r="E5" s="10" t="s">
        <v>6</v>
      </c>
      <c r="F5" s="11">
        <v>6890</v>
      </c>
      <c r="G5" s="11">
        <v>3445</v>
      </c>
      <c r="H5" s="17">
        <v>7523</v>
      </c>
      <c r="I5" s="17">
        <f t="shared" si="0"/>
        <v>3761.5</v>
      </c>
      <c r="O5" t="s">
        <v>140</v>
      </c>
      <c r="P5" t="s">
        <v>148</v>
      </c>
    </row>
    <row r="6" spans="1:16" x14ac:dyDescent="0.25">
      <c r="A6" t="s">
        <v>152</v>
      </c>
      <c r="B6" s="9" t="s">
        <v>66</v>
      </c>
      <c r="C6" s="10" t="s">
        <v>2</v>
      </c>
      <c r="D6" s="10" t="s">
        <v>3</v>
      </c>
      <c r="E6" s="10" t="s">
        <v>7</v>
      </c>
      <c r="F6" s="11">
        <v>9950</v>
      </c>
      <c r="G6" s="11">
        <v>4975</v>
      </c>
      <c r="H6" s="17">
        <v>10913</v>
      </c>
      <c r="I6" s="17">
        <f t="shared" si="0"/>
        <v>5456.5</v>
      </c>
      <c r="O6" t="s">
        <v>141</v>
      </c>
      <c r="P6" t="s">
        <v>148</v>
      </c>
    </row>
    <row r="7" spans="1:16" x14ac:dyDescent="0.25">
      <c r="A7" t="s">
        <v>153</v>
      </c>
      <c r="B7" s="9" t="s">
        <v>66</v>
      </c>
      <c r="C7" s="10" t="s">
        <v>2</v>
      </c>
      <c r="D7" s="10" t="s">
        <v>8</v>
      </c>
      <c r="E7" s="10" t="s">
        <v>9</v>
      </c>
      <c r="F7" s="11">
        <v>2435</v>
      </c>
      <c r="G7" s="11">
        <v>1218</v>
      </c>
      <c r="H7" s="17"/>
      <c r="I7" s="17"/>
      <c r="J7" t="s">
        <v>238</v>
      </c>
      <c r="O7" t="s">
        <v>142</v>
      </c>
      <c r="P7" t="s">
        <v>148</v>
      </c>
    </row>
    <row r="8" spans="1:16" x14ac:dyDescent="0.25">
      <c r="A8" t="s">
        <v>154</v>
      </c>
      <c r="B8" s="9" t="s">
        <v>66</v>
      </c>
      <c r="C8" s="10" t="s">
        <v>2</v>
      </c>
      <c r="D8" s="10" t="s">
        <v>8</v>
      </c>
      <c r="E8" s="10" t="s">
        <v>10</v>
      </c>
      <c r="F8" s="11">
        <v>3570</v>
      </c>
      <c r="G8" s="11">
        <v>1785</v>
      </c>
      <c r="H8" s="17">
        <v>2776</v>
      </c>
      <c r="I8" s="17">
        <f t="shared" si="0"/>
        <v>1388</v>
      </c>
      <c r="O8" t="s">
        <v>143</v>
      </c>
      <c r="P8" t="s">
        <v>148</v>
      </c>
    </row>
    <row r="9" spans="1:16" x14ac:dyDescent="0.25">
      <c r="A9" t="s">
        <v>155</v>
      </c>
      <c r="B9" s="9" t="s">
        <v>66</v>
      </c>
      <c r="C9" s="10" t="s">
        <v>2</v>
      </c>
      <c r="D9" s="10" t="s">
        <v>8</v>
      </c>
      <c r="E9" s="10" t="s">
        <v>11</v>
      </c>
      <c r="F9" s="11">
        <v>5026</v>
      </c>
      <c r="G9" s="11">
        <v>2513</v>
      </c>
      <c r="H9" s="17">
        <v>5800</v>
      </c>
      <c r="I9" s="17">
        <f t="shared" si="0"/>
        <v>2900</v>
      </c>
      <c r="O9" t="s">
        <v>144</v>
      </c>
      <c r="P9" t="s">
        <v>148</v>
      </c>
    </row>
    <row r="10" spans="1:16" x14ac:dyDescent="0.25">
      <c r="A10" t="s">
        <v>156</v>
      </c>
      <c r="B10" s="9" t="s">
        <v>66</v>
      </c>
      <c r="C10" s="10" t="s">
        <v>2</v>
      </c>
      <c r="D10" s="10" t="s">
        <v>12</v>
      </c>
      <c r="E10" s="10" t="s">
        <v>13</v>
      </c>
      <c r="F10" s="11">
        <v>7791</v>
      </c>
      <c r="G10" s="11">
        <v>3896</v>
      </c>
      <c r="H10" s="17"/>
      <c r="I10" s="17"/>
      <c r="J10" t="s">
        <v>238</v>
      </c>
      <c r="O10" t="s">
        <v>145</v>
      </c>
      <c r="P10" t="s">
        <v>148</v>
      </c>
    </row>
    <row r="11" spans="1:16" x14ac:dyDescent="0.25">
      <c r="A11" t="s">
        <v>157</v>
      </c>
      <c r="B11" s="9" t="s">
        <v>66</v>
      </c>
      <c r="C11" s="10" t="s">
        <v>2</v>
      </c>
      <c r="D11" s="10" t="s">
        <v>14</v>
      </c>
      <c r="E11" s="10" t="s">
        <v>15</v>
      </c>
      <c r="F11" s="11">
        <v>8342</v>
      </c>
      <c r="G11" s="11">
        <v>4171</v>
      </c>
      <c r="H11" s="17"/>
      <c r="I11" s="17"/>
      <c r="J11" t="s">
        <v>238</v>
      </c>
      <c r="L11" t="s">
        <v>136</v>
      </c>
      <c r="M11" s="2">
        <f>AVERAGE(G3:G36)</f>
        <v>3079.7352941176468</v>
      </c>
      <c r="N11" s="2">
        <f>M11*2</f>
        <v>6159.4705882352937</v>
      </c>
      <c r="O11" t="s">
        <v>146</v>
      </c>
      <c r="P11" t="s">
        <v>148</v>
      </c>
    </row>
    <row r="12" spans="1:16" x14ac:dyDescent="0.25">
      <c r="A12" t="s">
        <v>158</v>
      </c>
      <c r="B12" s="9" t="s">
        <v>66</v>
      </c>
      <c r="C12" s="10" t="s">
        <v>2</v>
      </c>
      <c r="D12" s="10" t="s">
        <v>14</v>
      </c>
      <c r="E12" s="10" t="s">
        <v>16</v>
      </c>
      <c r="F12" s="11">
        <v>5504</v>
      </c>
      <c r="G12" s="11">
        <v>2752</v>
      </c>
      <c r="H12" s="17">
        <v>7349</v>
      </c>
      <c r="I12" s="17">
        <f t="shared" si="0"/>
        <v>3674.5</v>
      </c>
      <c r="L12" t="s">
        <v>137</v>
      </c>
      <c r="M12" s="2">
        <f>AVERAGE(G37:G60)</f>
        <v>3773.3333333333335</v>
      </c>
      <c r="N12" s="2">
        <f>M12*2</f>
        <v>7546.666666666667</v>
      </c>
      <c r="O12" t="s">
        <v>147</v>
      </c>
    </row>
    <row r="13" spans="1:16" x14ac:dyDescent="0.25">
      <c r="A13" t="s">
        <v>159</v>
      </c>
      <c r="B13" s="9" t="s">
        <v>66</v>
      </c>
      <c r="C13" s="10" t="s">
        <v>2</v>
      </c>
      <c r="D13" s="10" t="s">
        <v>14</v>
      </c>
      <c r="E13" s="10" t="s">
        <v>17</v>
      </c>
      <c r="F13" s="11">
        <v>4538</v>
      </c>
      <c r="G13" s="11">
        <v>2269</v>
      </c>
      <c r="H13" s="17">
        <v>6199</v>
      </c>
      <c r="I13" s="17">
        <f t="shared" si="0"/>
        <v>3099.5</v>
      </c>
    </row>
    <row r="14" spans="1:16" x14ac:dyDescent="0.25">
      <c r="A14" t="s">
        <v>160</v>
      </c>
      <c r="B14" s="9" t="s">
        <v>66</v>
      </c>
      <c r="C14" s="10" t="s">
        <v>2</v>
      </c>
      <c r="D14" s="10" t="s">
        <v>18</v>
      </c>
      <c r="E14" s="10">
        <v>584101</v>
      </c>
      <c r="F14" s="11">
        <v>8591</v>
      </c>
      <c r="G14" s="11">
        <v>4296</v>
      </c>
      <c r="H14" s="17">
        <v>4120</v>
      </c>
      <c r="I14" s="17">
        <f t="shared" si="0"/>
        <v>2060</v>
      </c>
      <c r="J14" s="52">
        <v>169109</v>
      </c>
      <c r="L14" t="s">
        <v>223</v>
      </c>
    </row>
    <row r="15" spans="1:16" x14ac:dyDescent="0.25">
      <c r="A15" t="s">
        <v>161</v>
      </c>
      <c r="B15" s="9" t="s">
        <v>66</v>
      </c>
      <c r="C15" s="10" t="s">
        <v>2</v>
      </c>
      <c r="D15" s="10" t="s">
        <v>19</v>
      </c>
      <c r="E15" s="10" t="s">
        <v>20</v>
      </c>
      <c r="F15" s="11">
        <v>5822</v>
      </c>
      <c r="G15" s="11">
        <v>2911</v>
      </c>
      <c r="H15" s="17">
        <v>6199</v>
      </c>
      <c r="I15" s="17">
        <f t="shared" si="0"/>
        <v>3099.5</v>
      </c>
      <c r="J15" t="s">
        <v>393</v>
      </c>
      <c r="L15" t="s">
        <v>224</v>
      </c>
    </row>
    <row r="16" spans="1:16" x14ac:dyDescent="0.25">
      <c r="A16" t="s">
        <v>162</v>
      </c>
      <c r="B16" s="9" t="s">
        <v>66</v>
      </c>
      <c r="C16" s="10" t="s">
        <v>2</v>
      </c>
      <c r="D16" s="10" t="s">
        <v>19</v>
      </c>
      <c r="E16" s="10" t="s">
        <v>21</v>
      </c>
      <c r="F16" s="11">
        <v>5000</v>
      </c>
      <c r="G16" s="11">
        <v>2500</v>
      </c>
      <c r="H16" s="17"/>
      <c r="I16" s="17"/>
      <c r="J16" t="s">
        <v>238</v>
      </c>
      <c r="L16" t="s">
        <v>225</v>
      </c>
    </row>
    <row r="17" spans="1:17" x14ac:dyDescent="0.25">
      <c r="A17" t="s">
        <v>163</v>
      </c>
      <c r="B17" s="9" t="s">
        <v>66</v>
      </c>
      <c r="C17" s="10" t="s">
        <v>2</v>
      </c>
      <c r="D17" s="10" t="s">
        <v>19</v>
      </c>
      <c r="E17" s="10" t="s">
        <v>22</v>
      </c>
      <c r="F17" s="11">
        <v>8920</v>
      </c>
      <c r="G17" s="11">
        <v>4460</v>
      </c>
      <c r="H17" s="17">
        <v>6999</v>
      </c>
      <c r="I17" s="17">
        <f t="shared" si="0"/>
        <v>3499.5</v>
      </c>
      <c r="J17" t="s">
        <v>394</v>
      </c>
    </row>
    <row r="18" spans="1:17" x14ac:dyDescent="0.25">
      <c r="A18" t="s">
        <v>164</v>
      </c>
      <c r="B18" s="9" t="s">
        <v>66</v>
      </c>
      <c r="C18" s="10" t="s">
        <v>2</v>
      </c>
      <c r="D18" s="10" t="s">
        <v>19</v>
      </c>
      <c r="E18" s="10" t="s">
        <v>23</v>
      </c>
      <c r="F18" s="11">
        <v>5738</v>
      </c>
      <c r="G18" s="11">
        <v>2869</v>
      </c>
      <c r="H18" s="17"/>
      <c r="I18" s="17"/>
      <c r="J18" t="s">
        <v>238</v>
      </c>
    </row>
    <row r="19" spans="1:17" ht="15.75" thickBot="1" x14ac:dyDescent="0.3">
      <c r="A19" t="s">
        <v>165</v>
      </c>
      <c r="B19" s="9" t="s">
        <v>66</v>
      </c>
      <c r="C19" s="10" t="s">
        <v>2</v>
      </c>
      <c r="D19" s="10" t="s">
        <v>24</v>
      </c>
      <c r="E19" s="10" t="s">
        <v>25</v>
      </c>
      <c r="F19" s="11">
        <v>8059</v>
      </c>
      <c r="G19" s="11">
        <v>4030</v>
      </c>
      <c r="H19" s="17">
        <v>9748</v>
      </c>
      <c r="I19" s="17">
        <f t="shared" si="0"/>
        <v>4874</v>
      </c>
      <c r="K19" s="54">
        <v>2012</v>
      </c>
    </row>
    <row r="20" spans="1:17" ht="22.5" customHeight="1" thickBot="1" x14ac:dyDescent="0.3">
      <c r="A20" t="s">
        <v>166</v>
      </c>
      <c r="B20" s="9" t="s">
        <v>66</v>
      </c>
      <c r="C20" s="10" t="s">
        <v>2</v>
      </c>
      <c r="D20" s="10" t="s">
        <v>24</v>
      </c>
      <c r="E20" s="10" t="s">
        <v>26</v>
      </c>
      <c r="F20" s="11">
        <v>7819</v>
      </c>
      <c r="G20" s="11">
        <v>3910</v>
      </c>
      <c r="H20" s="17">
        <v>9507</v>
      </c>
      <c r="I20" s="17">
        <f t="shared" si="0"/>
        <v>4753.5</v>
      </c>
      <c r="K20" s="13" t="s">
        <v>0</v>
      </c>
      <c r="L20" s="14" t="s">
        <v>226</v>
      </c>
      <c r="M20" s="14" t="s">
        <v>227</v>
      </c>
      <c r="N20" s="14" t="s">
        <v>228</v>
      </c>
      <c r="O20" s="14" t="s">
        <v>229</v>
      </c>
      <c r="P20" s="14" t="s">
        <v>230</v>
      </c>
      <c r="Q20" s="14" t="s">
        <v>231</v>
      </c>
    </row>
    <row r="21" spans="1:17" ht="15.75" thickBot="1" x14ac:dyDescent="0.3">
      <c r="A21" t="s">
        <v>167</v>
      </c>
      <c r="B21" s="9" t="s">
        <v>66</v>
      </c>
      <c r="C21" s="10" t="s">
        <v>2</v>
      </c>
      <c r="D21" s="10" t="s">
        <v>24</v>
      </c>
      <c r="E21" s="10" t="s">
        <v>27</v>
      </c>
      <c r="F21" s="11">
        <v>8059</v>
      </c>
      <c r="G21" s="11">
        <v>4030</v>
      </c>
      <c r="H21" s="17">
        <v>9929</v>
      </c>
      <c r="I21" s="17">
        <f t="shared" si="0"/>
        <v>4964.5</v>
      </c>
      <c r="K21" s="1" t="s">
        <v>232</v>
      </c>
      <c r="L21" s="12">
        <f>'Electric Fryer Pricing'!M3</f>
        <v>8215.4285714285706</v>
      </c>
      <c r="M21" s="12">
        <f>'Electric Fryer Pricing'!M4</f>
        <v>9752.6666666666661</v>
      </c>
      <c r="N21" s="12">
        <f>'Electric Fryer Pricing'!M5</f>
        <v>1537.2380952380954</v>
      </c>
      <c r="O21" s="12">
        <f>'Electric Fryer Pricing'!L3</f>
        <v>4107.7142857142853</v>
      </c>
      <c r="P21" s="12">
        <f>'Electric Fryer Pricing'!L4</f>
        <v>4876.333333333333</v>
      </c>
      <c r="Q21" s="12">
        <f>'Electric Fryer Pricing'!L5</f>
        <v>768.61904761904771</v>
      </c>
    </row>
    <row r="22" spans="1:17" ht="15.75" thickBot="1" x14ac:dyDescent="0.3">
      <c r="A22" t="s">
        <v>168</v>
      </c>
      <c r="B22" s="9" t="s">
        <v>66</v>
      </c>
      <c r="C22" s="10" t="s">
        <v>2</v>
      </c>
      <c r="D22" s="10" t="s">
        <v>28</v>
      </c>
      <c r="E22" s="10" t="s">
        <v>29</v>
      </c>
      <c r="F22" s="11">
        <v>4419</v>
      </c>
      <c r="G22" s="11">
        <v>2210</v>
      </c>
      <c r="H22" s="17">
        <v>4972</v>
      </c>
      <c r="I22" s="17">
        <f t="shared" si="0"/>
        <v>2486</v>
      </c>
      <c r="K22" s="1" t="s">
        <v>233</v>
      </c>
      <c r="L22" s="64">
        <f>O22*2</f>
        <v>6733.4827586206893</v>
      </c>
      <c r="M22" s="2">
        <f>P22*2</f>
        <v>8767.875</v>
      </c>
      <c r="N22" s="2">
        <f>Q22*2</f>
        <v>2034.3922413793107</v>
      </c>
      <c r="O22" s="2">
        <f>AVERAGE(G3:G60)</f>
        <v>3366.7413793103447</v>
      </c>
      <c r="P22" s="2">
        <f>AVERAGE(G61:G76)</f>
        <v>4383.9375</v>
      </c>
      <c r="Q22" s="2">
        <f>AVERAGE(P22-O22)</f>
        <v>1017.1961206896553</v>
      </c>
    </row>
    <row r="23" spans="1:17" x14ac:dyDescent="0.25">
      <c r="A23" t="s">
        <v>169</v>
      </c>
      <c r="B23" s="9" t="s">
        <v>66</v>
      </c>
      <c r="C23" s="10" t="s">
        <v>2</v>
      </c>
      <c r="D23" s="10" t="s">
        <v>28</v>
      </c>
      <c r="E23" s="10" t="s">
        <v>30</v>
      </c>
      <c r="F23" s="11">
        <v>4982</v>
      </c>
      <c r="G23" s="11">
        <v>2491</v>
      </c>
      <c r="H23" s="17">
        <v>5607</v>
      </c>
      <c r="I23" s="17">
        <f t="shared" si="0"/>
        <v>2803.5</v>
      </c>
      <c r="K23" s="55">
        <v>2016</v>
      </c>
    </row>
    <row r="24" spans="1:17" ht="15.75" thickBot="1" x14ac:dyDescent="0.3">
      <c r="A24" t="s">
        <v>170</v>
      </c>
      <c r="B24" s="9" t="s">
        <v>66</v>
      </c>
      <c r="C24" s="10" t="s">
        <v>2</v>
      </c>
      <c r="D24" s="10" t="s">
        <v>28</v>
      </c>
      <c r="E24" s="10" t="s">
        <v>31</v>
      </c>
      <c r="F24" s="11">
        <v>10063</v>
      </c>
      <c r="G24" s="11">
        <v>5032</v>
      </c>
      <c r="H24" s="17">
        <v>10142</v>
      </c>
      <c r="I24" s="17">
        <f t="shared" si="0"/>
        <v>5071</v>
      </c>
      <c r="K24" s="1" t="s">
        <v>232</v>
      </c>
      <c r="L24" s="12">
        <f>O24*2</f>
        <v>9674.1176470588234</v>
      </c>
      <c r="M24" s="12">
        <f>P24*2</f>
        <v>11415.294117647059</v>
      </c>
      <c r="N24" s="19">
        <f>M24-L24</f>
        <v>1741.176470588236</v>
      </c>
      <c r="O24" s="12">
        <f>'Electric Fryer Pricing'!M14</f>
        <v>4837.0588235294117</v>
      </c>
      <c r="P24" s="12">
        <f>'Electric Fryer Pricing'!M15</f>
        <v>5707.6470588235297</v>
      </c>
      <c r="Q24" s="19">
        <f>P24-O24</f>
        <v>870.58823529411802</v>
      </c>
    </row>
    <row r="25" spans="1:17" ht="15.75" thickBot="1" x14ac:dyDescent="0.3">
      <c r="A25" t="s">
        <v>171</v>
      </c>
      <c r="B25" s="9" t="s">
        <v>66</v>
      </c>
      <c r="C25" s="10" t="s">
        <v>2</v>
      </c>
      <c r="D25" s="10" t="s">
        <v>28</v>
      </c>
      <c r="E25" s="10" t="s">
        <v>32</v>
      </c>
      <c r="F25" s="11">
        <v>5082</v>
      </c>
      <c r="G25" s="11">
        <v>2541</v>
      </c>
      <c r="H25" s="17">
        <v>5862</v>
      </c>
      <c r="I25" s="17">
        <f t="shared" si="0"/>
        <v>2931</v>
      </c>
      <c r="K25" s="1" t="s">
        <v>233</v>
      </c>
      <c r="L25" s="19">
        <f>AVERAGE(H3:H60)</f>
        <v>7193.7674418604647</v>
      </c>
      <c r="M25" s="19">
        <f>AVERAGE(H61:H76)</f>
        <v>8957.181818181818</v>
      </c>
      <c r="N25" s="19">
        <f>M25-L25</f>
        <v>1763.4143763213533</v>
      </c>
      <c r="O25" s="19">
        <f>L25/2</f>
        <v>3596.8837209302324</v>
      </c>
      <c r="P25" s="19">
        <f>M25/2</f>
        <v>4478.590909090909</v>
      </c>
      <c r="Q25" s="19">
        <f>P25-O25</f>
        <v>881.70718816067665</v>
      </c>
    </row>
    <row r="26" spans="1:17" x14ac:dyDescent="0.25">
      <c r="A26" t="s">
        <v>172</v>
      </c>
      <c r="B26" s="9" t="s">
        <v>66</v>
      </c>
      <c r="C26" s="10" t="s">
        <v>2</v>
      </c>
      <c r="D26" s="10" t="s">
        <v>28</v>
      </c>
      <c r="E26" s="10" t="s">
        <v>33</v>
      </c>
      <c r="F26" s="11">
        <v>5729</v>
      </c>
      <c r="G26" s="11">
        <v>2865</v>
      </c>
      <c r="H26" s="17">
        <v>6608</v>
      </c>
      <c r="I26" s="17">
        <f t="shared" si="0"/>
        <v>3304</v>
      </c>
    </row>
    <row r="27" spans="1:17" x14ac:dyDescent="0.25">
      <c r="A27" t="s">
        <v>173</v>
      </c>
      <c r="B27" s="9" t="s">
        <v>66</v>
      </c>
      <c r="C27" s="10" t="s">
        <v>2</v>
      </c>
      <c r="D27" s="10" t="s">
        <v>34</v>
      </c>
      <c r="E27" s="10" t="s">
        <v>35</v>
      </c>
      <c r="F27" s="11">
        <v>7393</v>
      </c>
      <c r="G27" s="11">
        <v>3697</v>
      </c>
      <c r="H27" s="17">
        <v>9441</v>
      </c>
      <c r="I27" s="17">
        <f t="shared" si="0"/>
        <v>4720.5</v>
      </c>
    </row>
    <row r="28" spans="1:17" x14ac:dyDescent="0.25">
      <c r="A28" t="s">
        <v>174</v>
      </c>
      <c r="B28" s="9" t="s">
        <v>66</v>
      </c>
      <c r="C28" s="10" t="s">
        <v>2</v>
      </c>
      <c r="D28" s="10" t="s">
        <v>36</v>
      </c>
      <c r="E28" s="10" t="s">
        <v>37</v>
      </c>
      <c r="F28" s="11">
        <v>3772</v>
      </c>
      <c r="G28" s="11">
        <v>1886</v>
      </c>
      <c r="H28" s="17">
        <v>4079</v>
      </c>
      <c r="I28" s="17">
        <f t="shared" si="0"/>
        <v>2039.5</v>
      </c>
    </row>
    <row r="29" spans="1:17" x14ac:dyDescent="0.25">
      <c r="A29" t="s">
        <v>175</v>
      </c>
      <c r="B29" s="9" t="s">
        <v>66</v>
      </c>
      <c r="C29" s="10" t="s">
        <v>2</v>
      </c>
      <c r="D29" s="10" t="s">
        <v>38</v>
      </c>
      <c r="E29" s="10" t="s">
        <v>39</v>
      </c>
      <c r="F29" s="11">
        <v>6654</v>
      </c>
      <c r="G29" s="11">
        <v>3327</v>
      </c>
      <c r="H29" s="17">
        <v>8342</v>
      </c>
      <c r="I29" s="17">
        <f t="shared" si="0"/>
        <v>4171</v>
      </c>
    </row>
    <row r="30" spans="1:17" x14ac:dyDescent="0.25">
      <c r="A30" t="s">
        <v>176</v>
      </c>
      <c r="B30" s="9" t="s">
        <v>66</v>
      </c>
      <c r="C30" s="10" t="s">
        <v>2</v>
      </c>
      <c r="D30" s="10" t="s">
        <v>40</v>
      </c>
      <c r="E30" s="10" t="s">
        <v>41</v>
      </c>
      <c r="F30" s="11">
        <v>6047</v>
      </c>
      <c r="G30" s="11">
        <v>3024</v>
      </c>
      <c r="H30" s="17">
        <v>6666</v>
      </c>
      <c r="I30" s="17">
        <f t="shared" si="0"/>
        <v>3333</v>
      </c>
    </row>
    <row r="31" spans="1:17" x14ac:dyDescent="0.25">
      <c r="A31" t="s">
        <v>177</v>
      </c>
      <c r="B31" s="9" t="s">
        <v>66</v>
      </c>
      <c r="C31" s="10" t="s">
        <v>2</v>
      </c>
      <c r="D31" s="10" t="s">
        <v>40</v>
      </c>
      <c r="E31" s="10" t="s">
        <v>42</v>
      </c>
      <c r="F31" s="11">
        <v>7687</v>
      </c>
      <c r="G31" s="11">
        <v>3844</v>
      </c>
      <c r="H31" s="17">
        <v>8474</v>
      </c>
      <c r="I31" s="17">
        <f t="shared" si="0"/>
        <v>4237</v>
      </c>
    </row>
    <row r="32" spans="1:17" x14ac:dyDescent="0.25">
      <c r="A32" t="s">
        <v>178</v>
      </c>
      <c r="B32" s="9" t="s">
        <v>66</v>
      </c>
      <c r="C32" s="10" t="s">
        <v>2</v>
      </c>
      <c r="D32" s="10" t="s">
        <v>43</v>
      </c>
      <c r="E32" s="10" t="s">
        <v>44</v>
      </c>
      <c r="F32" s="11">
        <v>7920</v>
      </c>
      <c r="G32" s="11">
        <v>3960</v>
      </c>
      <c r="H32" s="17"/>
      <c r="I32" s="17"/>
      <c r="J32" t="s">
        <v>238</v>
      </c>
    </row>
    <row r="33" spans="1:10" x14ac:dyDescent="0.25">
      <c r="A33" t="s">
        <v>179</v>
      </c>
      <c r="B33" s="9" t="s">
        <v>66</v>
      </c>
      <c r="C33" s="10" t="s">
        <v>2</v>
      </c>
      <c r="D33" s="10" t="s">
        <v>45</v>
      </c>
      <c r="E33" s="10" t="s">
        <v>46</v>
      </c>
      <c r="F33" s="11">
        <v>6860</v>
      </c>
      <c r="G33" s="11">
        <v>3430</v>
      </c>
      <c r="H33" s="17">
        <v>7982</v>
      </c>
      <c r="I33" s="17">
        <f t="shared" si="0"/>
        <v>3991</v>
      </c>
    </row>
    <row r="34" spans="1:10" x14ac:dyDescent="0.25">
      <c r="A34" t="s">
        <v>180</v>
      </c>
      <c r="B34" s="9" t="s">
        <v>66</v>
      </c>
      <c r="C34" s="10" t="s">
        <v>2</v>
      </c>
      <c r="D34" s="10" t="s">
        <v>45</v>
      </c>
      <c r="E34" s="10" t="s">
        <v>47</v>
      </c>
      <c r="F34" s="11">
        <v>7556</v>
      </c>
      <c r="G34" s="11">
        <v>3778</v>
      </c>
      <c r="H34" s="17">
        <v>8794</v>
      </c>
      <c r="I34" s="17">
        <f t="shared" si="0"/>
        <v>4397</v>
      </c>
    </row>
    <row r="35" spans="1:10" x14ac:dyDescent="0.25">
      <c r="A35" t="s">
        <v>181</v>
      </c>
      <c r="B35" s="9" t="s">
        <v>66</v>
      </c>
      <c r="C35" s="10" t="s">
        <v>2</v>
      </c>
      <c r="D35" s="10" t="s">
        <v>45</v>
      </c>
      <c r="E35" s="10" t="s">
        <v>48</v>
      </c>
      <c r="F35" s="11">
        <v>2628</v>
      </c>
      <c r="G35" s="11">
        <v>1314</v>
      </c>
      <c r="H35" s="17">
        <v>3158</v>
      </c>
      <c r="I35" s="17">
        <f t="shared" si="0"/>
        <v>1579</v>
      </c>
    </row>
    <row r="36" spans="1:10" ht="15.75" thickBot="1" x14ac:dyDescent="0.3">
      <c r="A36" t="s">
        <v>182</v>
      </c>
      <c r="B36" s="59" t="s">
        <v>66</v>
      </c>
      <c r="C36" s="60" t="s">
        <v>2</v>
      </c>
      <c r="D36" s="60" t="s">
        <v>45</v>
      </c>
      <c r="E36" s="60" t="s">
        <v>49</v>
      </c>
      <c r="F36" s="61">
        <v>3264</v>
      </c>
      <c r="G36" s="61">
        <v>1632</v>
      </c>
      <c r="H36" s="62">
        <v>3950</v>
      </c>
      <c r="I36" s="62">
        <f t="shared" si="0"/>
        <v>1975</v>
      </c>
      <c r="J36" s="63"/>
    </row>
    <row r="37" spans="1:10" x14ac:dyDescent="0.25">
      <c r="A37" t="s">
        <v>183</v>
      </c>
      <c r="B37" s="56" t="s">
        <v>1</v>
      </c>
      <c r="C37" s="57" t="s">
        <v>2</v>
      </c>
      <c r="D37" s="57" t="s">
        <v>3</v>
      </c>
      <c r="E37" s="57" t="s">
        <v>67</v>
      </c>
      <c r="F37" s="58">
        <v>5086</v>
      </c>
      <c r="G37" s="58">
        <v>2543</v>
      </c>
      <c r="H37" s="17">
        <v>6205</v>
      </c>
      <c r="I37" s="17">
        <f t="shared" si="0"/>
        <v>3102.5</v>
      </c>
    </row>
    <row r="38" spans="1:10" x14ac:dyDescent="0.25">
      <c r="A38" t="s">
        <v>184</v>
      </c>
      <c r="B38" s="9" t="s">
        <v>1</v>
      </c>
      <c r="C38" s="10" t="s">
        <v>2</v>
      </c>
      <c r="D38" s="10" t="s">
        <v>8</v>
      </c>
      <c r="E38" s="10" t="s">
        <v>68</v>
      </c>
      <c r="F38" s="11">
        <v>6249</v>
      </c>
      <c r="G38" s="11">
        <v>3125</v>
      </c>
      <c r="H38" s="17">
        <v>7060</v>
      </c>
      <c r="I38" s="17">
        <f t="shared" si="0"/>
        <v>3530</v>
      </c>
    </row>
    <row r="39" spans="1:10" x14ac:dyDescent="0.25">
      <c r="A39" t="s">
        <v>185</v>
      </c>
      <c r="B39" s="9" t="s">
        <v>1</v>
      </c>
      <c r="C39" s="10" t="s">
        <v>2</v>
      </c>
      <c r="D39" s="10" t="s">
        <v>12</v>
      </c>
      <c r="E39" s="10" t="s">
        <v>69</v>
      </c>
      <c r="F39" s="11">
        <v>10382</v>
      </c>
      <c r="G39" s="11">
        <v>5191</v>
      </c>
      <c r="H39" s="17"/>
      <c r="I39" s="17"/>
      <c r="J39" t="s">
        <v>238</v>
      </c>
    </row>
    <row r="40" spans="1:10" x14ac:dyDescent="0.25">
      <c r="A40" t="s">
        <v>186</v>
      </c>
      <c r="B40" s="9" t="s">
        <v>1</v>
      </c>
      <c r="C40" s="10" t="s">
        <v>2</v>
      </c>
      <c r="D40" s="10" t="s">
        <v>14</v>
      </c>
      <c r="E40" s="10" t="s">
        <v>70</v>
      </c>
      <c r="F40" s="11">
        <v>8652</v>
      </c>
      <c r="G40" s="11">
        <v>4326</v>
      </c>
      <c r="H40" s="17"/>
      <c r="I40" s="17"/>
    </row>
    <row r="41" spans="1:10" x14ac:dyDescent="0.25">
      <c r="A41" t="s">
        <v>187</v>
      </c>
      <c r="B41" s="9" t="s">
        <v>1</v>
      </c>
      <c r="C41" s="10" t="s">
        <v>2</v>
      </c>
      <c r="D41" s="10" t="s">
        <v>14</v>
      </c>
      <c r="E41" s="10" t="s">
        <v>71</v>
      </c>
      <c r="F41" s="11">
        <v>6986</v>
      </c>
      <c r="G41" s="11">
        <v>3493</v>
      </c>
      <c r="H41" s="17">
        <v>8849</v>
      </c>
      <c r="I41" s="17">
        <f t="shared" si="0"/>
        <v>4424.5</v>
      </c>
      <c r="J41" t="s">
        <v>395</v>
      </c>
    </row>
    <row r="42" spans="1:10" x14ac:dyDescent="0.25">
      <c r="A42" t="s">
        <v>188</v>
      </c>
      <c r="B42" s="9" t="s">
        <v>1</v>
      </c>
      <c r="C42" s="10" t="s">
        <v>2</v>
      </c>
      <c r="D42" s="10" t="s">
        <v>14</v>
      </c>
      <c r="E42" s="10" t="s">
        <v>72</v>
      </c>
      <c r="F42" s="11">
        <v>7826</v>
      </c>
      <c r="G42" s="11">
        <v>3913</v>
      </c>
      <c r="H42" s="17"/>
      <c r="I42" s="17"/>
      <c r="J42" t="s">
        <v>238</v>
      </c>
    </row>
    <row r="43" spans="1:10" x14ac:dyDescent="0.25">
      <c r="A43" t="s">
        <v>189</v>
      </c>
      <c r="B43" s="9" t="s">
        <v>1</v>
      </c>
      <c r="C43" s="10" t="s">
        <v>2</v>
      </c>
      <c r="D43" s="10" t="s">
        <v>14</v>
      </c>
      <c r="E43" s="10" t="s">
        <v>73</v>
      </c>
      <c r="F43" s="11">
        <v>5778</v>
      </c>
      <c r="G43" s="11">
        <v>2889</v>
      </c>
      <c r="H43" s="17"/>
      <c r="I43" s="17"/>
      <c r="J43" t="s">
        <v>238</v>
      </c>
    </row>
    <row r="44" spans="1:10" x14ac:dyDescent="0.25">
      <c r="A44" t="s">
        <v>190</v>
      </c>
      <c r="B44" s="9" t="s">
        <v>1</v>
      </c>
      <c r="C44" s="10" t="s">
        <v>2</v>
      </c>
      <c r="D44" s="10" t="s">
        <v>14</v>
      </c>
      <c r="E44" s="10" t="s">
        <v>74</v>
      </c>
      <c r="F44" s="11">
        <v>6686</v>
      </c>
      <c r="G44" s="11">
        <v>3343</v>
      </c>
      <c r="H44" s="17"/>
      <c r="I44" s="17"/>
      <c r="J44" t="s">
        <v>238</v>
      </c>
    </row>
    <row r="45" spans="1:10" x14ac:dyDescent="0.25">
      <c r="A45" t="s">
        <v>191</v>
      </c>
      <c r="B45" s="9" t="s">
        <v>1</v>
      </c>
      <c r="C45" s="10" t="s">
        <v>2</v>
      </c>
      <c r="D45" s="10" t="s">
        <v>24</v>
      </c>
      <c r="E45" s="10" t="s">
        <v>75</v>
      </c>
      <c r="F45" s="11">
        <v>9510</v>
      </c>
      <c r="G45" s="11">
        <v>4755</v>
      </c>
      <c r="H45" s="17">
        <v>12794</v>
      </c>
      <c r="I45" s="17">
        <f t="shared" si="0"/>
        <v>6397</v>
      </c>
    </row>
    <row r="46" spans="1:10" x14ac:dyDescent="0.25">
      <c r="A46" t="s">
        <v>192</v>
      </c>
      <c r="B46" s="9" t="s">
        <v>1</v>
      </c>
      <c r="C46" s="10" t="s">
        <v>2</v>
      </c>
      <c r="D46" s="10" t="s">
        <v>28</v>
      </c>
      <c r="E46" s="10" t="s">
        <v>76</v>
      </c>
      <c r="F46" s="11">
        <v>5596</v>
      </c>
      <c r="G46" s="11">
        <v>2798</v>
      </c>
      <c r="H46" s="17">
        <v>6746</v>
      </c>
      <c r="I46" s="17">
        <f t="shared" si="0"/>
        <v>3373</v>
      </c>
    </row>
    <row r="47" spans="1:10" x14ac:dyDescent="0.25">
      <c r="A47" t="s">
        <v>193</v>
      </c>
      <c r="B47" s="9" t="s">
        <v>1</v>
      </c>
      <c r="C47" s="10" t="s">
        <v>2</v>
      </c>
      <c r="D47" s="10" t="s">
        <v>28</v>
      </c>
      <c r="E47" s="10" t="s">
        <v>77</v>
      </c>
      <c r="F47" s="11">
        <v>8071</v>
      </c>
      <c r="G47" s="11">
        <v>4036</v>
      </c>
      <c r="H47" s="17">
        <v>11437</v>
      </c>
      <c r="I47" s="17">
        <f t="shared" si="0"/>
        <v>5718.5</v>
      </c>
    </row>
    <row r="48" spans="1:10" x14ac:dyDescent="0.25">
      <c r="A48" t="s">
        <v>194</v>
      </c>
      <c r="B48" s="9" t="s">
        <v>1</v>
      </c>
      <c r="C48" s="10" t="s">
        <v>2</v>
      </c>
      <c r="D48" s="10" t="s">
        <v>28</v>
      </c>
      <c r="E48" s="10" t="s">
        <v>78</v>
      </c>
      <c r="F48" s="11">
        <v>6670</v>
      </c>
      <c r="G48" s="11">
        <v>3335</v>
      </c>
      <c r="H48" s="17">
        <v>7684</v>
      </c>
      <c r="I48" s="17">
        <f t="shared" si="0"/>
        <v>3842</v>
      </c>
    </row>
    <row r="49" spans="1:10" x14ac:dyDescent="0.25">
      <c r="A49" t="s">
        <v>195</v>
      </c>
      <c r="B49" s="9" t="s">
        <v>1</v>
      </c>
      <c r="C49" s="10" t="s">
        <v>2</v>
      </c>
      <c r="D49" s="10" t="s">
        <v>36</v>
      </c>
      <c r="E49" s="10" t="s">
        <v>68</v>
      </c>
      <c r="F49" s="11">
        <v>4842</v>
      </c>
      <c r="G49" s="11">
        <v>2421</v>
      </c>
      <c r="H49" s="17">
        <v>5498</v>
      </c>
      <c r="I49" s="17">
        <f t="shared" si="0"/>
        <v>2749</v>
      </c>
      <c r="J49" t="s">
        <v>396</v>
      </c>
    </row>
    <row r="50" spans="1:10" x14ac:dyDescent="0.25">
      <c r="A50" t="s">
        <v>196</v>
      </c>
      <c r="B50" s="9" t="s">
        <v>1</v>
      </c>
      <c r="C50" s="10" t="s">
        <v>2</v>
      </c>
      <c r="D50" s="10" t="s">
        <v>36</v>
      </c>
      <c r="E50" s="10" t="s">
        <v>79</v>
      </c>
      <c r="F50" s="11">
        <v>6306</v>
      </c>
      <c r="G50" s="11">
        <v>3153</v>
      </c>
      <c r="H50" s="17">
        <v>7161</v>
      </c>
      <c r="I50" s="17">
        <f t="shared" si="0"/>
        <v>3580.5</v>
      </c>
      <c r="J50" t="s">
        <v>397</v>
      </c>
    </row>
    <row r="51" spans="1:10" x14ac:dyDescent="0.25">
      <c r="A51" t="s">
        <v>197</v>
      </c>
      <c r="B51" s="9" t="s">
        <v>1</v>
      </c>
      <c r="C51" s="10" t="s">
        <v>2</v>
      </c>
      <c r="D51" s="10" t="s">
        <v>36</v>
      </c>
      <c r="E51" s="10" t="s">
        <v>80</v>
      </c>
      <c r="F51" s="11">
        <v>7277</v>
      </c>
      <c r="G51" s="11">
        <v>3639</v>
      </c>
      <c r="H51" s="17">
        <v>8264</v>
      </c>
      <c r="I51" s="17">
        <f t="shared" si="0"/>
        <v>4132</v>
      </c>
      <c r="J51" t="s">
        <v>398</v>
      </c>
    </row>
    <row r="52" spans="1:10" x14ac:dyDescent="0.25">
      <c r="A52" t="s">
        <v>198</v>
      </c>
      <c r="B52" s="9" t="s">
        <v>1</v>
      </c>
      <c r="C52" s="10" t="s">
        <v>2</v>
      </c>
      <c r="D52" s="10" t="s">
        <v>36</v>
      </c>
      <c r="E52" s="10" t="s">
        <v>81</v>
      </c>
      <c r="F52" s="11">
        <v>9670</v>
      </c>
      <c r="G52" s="11">
        <v>4835</v>
      </c>
      <c r="H52" s="17">
        <v>10980</v>
      </c>
      <c r="I52" s="17">
        <f t="shared" si="0"/>
        <v>5490</v>
      </c>
      <c r="J52" t="s">
        <v>399</v>
      </c>
    </row>
    <row r="53" spans="1:10" x14ac:dyDescent="0.25">
      <c r="A53" t="s">
        <v>199</v>
      </c>
      <c r="B53" s="9" t="s">
        <v>1</v>
      </c>
      <c r="C53" s="10" t="s">
        <v>2</v>
      </c>
      <c r="D53" s="10" t="s">
        <v>82</v>
      </c>
      <c r="E53" s="10" t="s">
        <v>83</v>
      </c>
      <c r="F53" s="11">
        <v>4570</v>
      </c>
      <c r="G53" s="11">
        <v>2285</v>
      </c>
      <c r="H53" s="17">
        <v>5575</v>
      </c>
      <c r="I53" s="17">
        <f t="shared" si="0"/>
        <v>2787.5</v>
      </c>
      <c r="J53" t="s">
        <v>400</v>
      </c>
    </row>
    <row r="54" spans="1:10" x14ac:dyDescent="0.25">
      <c r="A54" t="s">
        <v>200</v>
      </c>
      <c r="B54" s="9" t="s">
        <v>1</v>
      </c>
      <c r="C54" s="10" t="s">
        <v>2</v>
      </c>
      <c r="D54" s="10" t="s">
        <v>40</v>
      </c>
      <c r="E54" s="10" t="s">
        <v>42</v>
      </c>
      <c r="F54" s="11">
        <v>7687</v>
      </c>
      <c r="G54" s="11">
        <v>3844</v>
      </c>
      <c r="H54" s="17">
        <v>8474</v>
      </c>
      <c r="I54" s="17">
        <f t="shared" si="0"/>
        <v>4237</v>
      </c>
    </row>
    <row r="55" spans="1:10" x14ac:dyDescent="0.25">
      <c r="A55" t="s">
        <v>201</v>
      </c>
      <c r="B55" s="9" t="s">
        <v>1</v>
      </c>
      <c r="C55" s="10" t="s">
        <v>2</v>
      </c>
      <c r="D55" s="10" t="s">
        <v>43</v>
      </c>
      <c r="E55" s="10" t="s">
        <v>84</v>
      </c>
      <c r="F55" s="11">
        <v>11188</v>
      </c>
      <c r="G55" s="11">
        <v>5594</v>
      </c>
      <c r="H55" s="17"/>
      <c r="I55" s="17"/>
      <c r="J55" t="s">
        <v>238</v>
      </c>
    </row>
    <row r="56" spans="1:10" x14ac:dyDescent="0.25">
      <c r="A56" t="s">
        <v>202</v>
      </c>
      <c r="B56" s="9" t="s">
        <v>1</v>
      </c>
      <c r="C56" s="10" t="s">
        <v>2</v>
      </c>
      <c r="D56" s="10" t="s">
        <v>43</v>
      </c>
      <c r="E56" s="10" t="s">
        <v>85</v>
      </c>
      <c r="F56" s="11">
        <v>17540</v>
      </c>
      <c r="G56" s="11">
        <v>8770</v>
      </c>
      <c r="H56" s="17"/>
      <c r="I56" s="17"/>
      <c r="J56" t="s">
        <v>238</v>
      </c>
    </row>
    <row r="57" spans="1:10" x14ac:dyDescent="0.25">
      <c r="A57" t="s">
        <v>203</v>
      </c>
      <c r="B57" s="9" t="s">
        <v>1</v>
      </c>
      <c r="C57" s="10" t="s">
        <v>2</v>
      </c>
      <c r="D57" s="10" t="s">
        <v>45</v>
      </c>
      <c r="E57" s="10" t="s">
        <v>86</v>
      </c>
      <c r="F57" s="11">
        <v>8816</v>
      </c>
      <c r="G57" s="11">
        <v>4408</v>
      </c>
      <c r="H57" s="17"/>
      <c r="I57" s="17"/>
      <c r="J57" t="s">
        <v>238</v>
      </c>
    </row>
    <row r="58" spans="1:10" x14ac:dyDescent="0.25">
      <c r="A58" t="s">
        <v>204</v>
      </c>
      <c r="B58" s="9" t="s">
        <v>1</v>
      </c>
      <c r="C58" s="10" t="s">
        <v>2</v>
      </c>
      <c r="D58" s="10" t="s">
        <v>45</v>
      </c>
      <c r="E58" s="10" t="s">
        <v>87</v>
      </c>
      <c r="F58" s="11">
        <v>9708</v>
      </c>
      <c r="G58" s="11">
        <v>4854</v>
      </c>
      <c r="H58" s="17">
        <v>9390</v>
      </c>
      <c r="I58" s="17">
        <f t="shared" si="0"/>
        <v>4695</v>
      </c>
      <c r="J58" t="s">
        <v>401</v>
      </c>
    </row>
    <row r="59" spans="1:10" x14ac:dyDescent="0.25">
      <c r="A59" t="s">
        <v>205</v>
      </c>
      <c r="B59" s="9" t="s">
        <v>1</v>
      </c>
      <c r="C59" s="10" t="s">
        <v>2</v>
      </c>
      <c r="D59" s="10" t="s">
        <v>45</v>
      </c>
      <c r="E59" s="10" t="s">
        <v>49</v>
      </c>
      <c r="F59" s="11">
        <v>3010</v>
      </c>
      <c r="G59" s="11">
        <v>1505</v>
      </c>
      <c r="H59" s="17">
        <v>3950</v>
      </c>
      <c r="I59" s="17">
        <f t="shared" si="0"/>
        <v>1975</v>
      </c>
    </row>
    <row r="60" spans="1:10" ht="15.75" thickBot="1" x14ac:dyDescent="0.3">
      <c r="A60" t="s">
        <v>206</v>
      </c>
      <c r="B60" s="59" t="s">
        <v>1</v>
      </c>
      <c r="C60" s="60" t="s">
        <v>2</v>
      </c>
      <c r="D60" s="60" t="s">
        <v>88</v>
      </c>
      <c r="E60" s="60" t="s">
        <v>89</v>
      </c>
      <c r="F60" s="61">
        <v>3010</v>
      </c>
      <c r="G60" s="61">
        <v>1505</v>
      </c>
      <c r="H60" s="62"/>
      <c r="I60" s="62"/>
      <c r="J60" s="63" t="s">
        <v>238</v>
      </c>
    </row>
    <row r="61" spans="1:10" x14ac:dyDescent="0.25">
      <c r="A61" t="s">
        <v>207</v>
      </c>
      <c r="B61" s="56" t="s">
        <v>66</v>
      </c>
      <c r="C61" s="57" t="s">
        <v>50</v>
      </c>
      <c r="D61" s="57" t="s">
        <v>51</v>
      </c>
      <c r="E61" s="57" t="s">
        <v>52</v>
      </c>
      <c r="F61" s="58">
        <v>11170</v>
      </c>
      <c r="G61" s="58">
        <v>5585</v>
      </c>
      <c r="H61" s="17">
        <v>12460</v>
      </c>
      <c r="I61" s="17">
        <f t="shared" si="0"/>
        <v>6230</v>
      </c>
    </row>
    <row r="62" spans="1:10" x14ac:dyDescent="0.25">
      <c r="A62" t="s">
        <v>208</v>
      </c>
      <c r="B62" s="9" t="s">
        <v>66</v>
      </c>
      <c r="C62" s="10" t="s">
        <v>50</v>
      </c>
      <c r="D62" s="10" t="s">
        <v>14</v>
      </c>
      <c r="E62" s="10" t="s">
        <v>53</v>
      </c>
      <c r="F62" s="11">
        <v>6278</v>
      </c>
      <c r="G62" s="11">
        <v>3139</v>
      </c>
      <c r="H62" s="17"/>
      <c r="I62" s="17"/>
      <c r="J62" t="s">
        <v>238</v>
      </c>
    </row>
    <row r="63" spans="1:10" x14ac:dyDescent="0.25">
      <c r="A63" t="s">
        <v>209</v>
      </c>
      <c r="B63" s="9" t="s">
        <v>66</v>
      </c>
      <c r="C63" s="10" t="s">
        <v>50</v>
      </c>
      <c r="D63" s="10" t="s">
        <v>19</v>
      </c>
      <c r="E63" s="10" t="s">
        <v>54</v>
      </c>
      <c r="F63" s="11">
        <v>10968</v>
      </c>
      <c r="G63" s="11">
        <v>5484</v>
      </c>
      <c r="H63" s="17">
        <v>10199</v>
      </c>
      <c r="I63" s="17">
        <f t="shared" si="0"/>
        <v>5099.5</v>
      </c>
      <c r="J63" t="s">
        <v>402</v>
      </c>
    </row>
    <row r="64" spans="1:10" x14ac:dyDescent="0.25">
      <c r="A64" t="s">
        <v>210</v>
      </c>
      <c r="B64" s="9" t="s">
        <v>66</v>
      </c>
      <c r="C64" s="10" t="s">
        <v>50</v>
      </c>
      <c r="D64" s="10" t="s">
        <v>19</v>
      </c>
      <c r="E64" s="10" t="s">
        <v>55</v>
      </c>
      <c r="F64" s="11">
        <v>10100</v>
      </c>
      <c r="G64" s="11">
        <v>5050</v>
      </c>
      <c r="H64" s="17"/>
      <c r="I64" s="17"/>
      <c r="J64" t="s">
        <v>238</v>
      </c>
    </row>
    <row r="65" spans="1:10" x14ac:dyDescent="0.25">
      <c r="A65" t="s">
        <v>211</v>
      </c>
      <c r="B65" s="9" t="s">
        <v>66</v>
      </c>
      <c r="C65" s="10" t="s">
        <v>50</v>
      </c>
      <c r="D65" s="10" t="s">
        <v>36</v>
      </c>
      <c r="E65" s="10" t="s">
        <v>56</v>
      </c>
      <c r="F65" s="11">
        <v>6466</v>
      </c>
      <c r="G65" s="11">
        <v>3233</v>
      </c>
      <c r="H65" s="17">
        <v>6993</v>
      </c>
      <c r="I65" s="17">
        <f t="shared" si="0"/>
        <v>3496.5</v>
      </c>
    </row>
    <row r="66" spans="1:10" x14ac:dyDescent="0.25">
      <c r="A66" t="s">
        <v>212</v>
      </c>
      <c r="B66" s="9" t="s">
        <v>66</v>
      </c>
      <c r="C66" s="10" t="s">
        <v>50</v>
      </c>
      <c r="D66" s="10" t="s">
        <v>57</v>
      </c>
      <c r="E66" s="10" t="s">
        <v>58</v>
      </c>
      <c r="F66" s="11">
        <v>5562</v>
      </c>
      <c r="G66" s="11">
        <v>2781</v>
      </c>
      <c r="H66" s="17">
        <v>6384</v>
      </c>
      <c r="I66" s="17">
        <f t="shared" si="0"/>
        <v>3192</v>
      </c>
    </row>
    <row r="67" spans="1:10" x14ac:dyDescent="0.25">
      <c r="A67" t="s">
        <v>213</v>
      </c>
      <c r="B67" s="9" t="s">
        <v>66</v>
      </c>
      <c r="C67" s="10" t="s">
        <v>50</v>
      </c>
      <c r="D67" s="10" t="s">
        <v>57</v>
      </c>
      <c r="E67" s="10" t="s">
        <v>59</v>
      </c>
      <c r="F67" s="11">
        <v>10538</v>
      </c>
      <c r="G67" s="11">
        <v>5269</v>
      </c>
      <c r="H67" s="17">
        <v>10158</v>
      </c>
      <c r="I67" s="17">
        <f t="shared" si="0"/>
        <v>5079</v>
      </c>
    </row>
    <row r="68" spans="1:10" x14ac:dyDescent="0.25">
      <c r="A68" t="s">
        <v>214</v>
      </c>
      <c r="B68" s="9" t="s">
        <v>66</v>
      </c>
      <c r="C68" s="10" t="s">
        <v>50</v>
      </c>
      <c r="D68" s="10" t="s">
        <v>57</v>
      </c>
      <c r="E68" s="10" t="s">
        <v>60</v>
      </c>
      <c r="F68" s="11">
        <v>9796</v>
      </c>
      <c r="G68" s="11">
        <v>4898</v>
      </c>
      <c r="H68" s="17">
        <v>9302</v>
      </c>
      <c r="I68" s="17">
        <f t="shared" ref="I68:I76" si="1">H68/2</f>
        <v>4651</v>
      </c>
    </row>
    <row r="69" spans="1:10" x14ac:dyDescent="0.25">
      <c r="A69" t="s">
        <v>215</v>
      </c>
      <c r="B69" s="9" t="s">
        <v>66</v>
      </c>
      <c r="C69" s="10" t="s">
        <v>50</v>
      </c>
      <c r="D69" s="10" t="s">
        <v>57</v>
      </c>
      <c r="E69" s="10" t="s">
        <v>61</v>
      </c>
      <c r="F69" s="11">
        <v>10764</v>
      </c>
      <c r="G69" s="11">
        <v>5382</v>
      </c>
      <c r="H69" s="17">
        <v>10414</v>
      </c>
      <c r="I69" s="17">
        <f t="shared" si="1"/>
        <v>5207</v>
      </c>
    </row>
    <row r="70" spans="1:10" x14ac:dyDescent="0.25">
      <c r="A70" t="s">
        <v>216</v>
      </c>
      <c r="B70" s="9" t="s">
        <v>66</v>
      </c>
      <c r="C70" s="10" t="s">
        <v>50</v>
      </c>
      <c r="D70" s="10" t="s">
        <v>57</v>
      </c>
      <c r="E70" s="10" t="s">
        <v>62</v>
      </c>
      <c r="F70" s="53">
        <v>9004</v>
      </c>
      <c r="G70" s="53">
        <v>4502</v>
      </c>
      <c r="H70" s="17">
        <v>2754</v>
      </c>
      <c r="I70" s="17">
        <f t="shared" si="1"/>
        <v>1377</v>
      </c>
    </row>
    <row r="71" spans="1:10" x14ac:dyDescent="0.25">
      <c r="A71" t="s">
        <v>217</v>
      </c>
      <c r="B71" s="9" t="s">
        <v>66</v>
      </c>
      <c r="C71" s="10" t="s">
        <v>50</v>
      </c>
      <c r="D71" s="10" t="s">
        <v>63</v>
      </c>
      <c r="E71" s="10" t="s">
        <v>64</v>
      </c>
      <c r="F71" s="11">
        <v>7284</v>
      </c>
      <c r="G71" s="11">
        <v>3642</v>
      </c>
      <c r="H71" s="17"/>
      <c r="I71" s="17"/>
      <c r="J71" t="s">
        <v>238</v>
      </c>
    </row>
    <row r="72" spans="1:10" ht="15.75" thickBot="1" x14ac:dyDescent="0.3">
      <c r="A72" t="s">
        <v>218</v>
      </c>
      <c r="B72" s="59" t="s">
        <v>66</v>
      </c>
      <c r="C72" s="60" t="s">
        <v>50</v>
      </c>
      <c r="D72" s="60" t="s">
        <v>63</v>
      </c>
      <c r="E72" s="60" t="s">
        <v>65</v>
      </c>
      <c r="F72" s="61">
        <v>7284</v>
      </c>
      <c r="G72" s="61">
        <v>3642</v>
      </c>
      <c r="H72" s="62">
        <v>7806</v>
      </c>
      <c r="I72" s="62">
        <f t="shared" si="1"/>
        <v>3903</v>
      </c>
      <c r="J72" s="63"/>
    </row>
    <row r="73" spans="1:10" x14ac:dyDescent="0.25">
      <c r="A73" t="s">
        <v>219</v>
      </c>
      <c r="B73" s="56" t="s">
        <v>1</v>
      </c>
      <c r="C73" s="57" t="s">
        <v>50</v>
      </c>
      <c r="D73" s="57" t="s">
        <v>51</v>
      </c>
      <c r="E73" s="57" t="s">
        <v>90</v>
      </c>
      <c r="F73" s="58">
        <v>11945</v>
      </c>
      <c r="G73" s="58">
        <v>5973</v>
      </c>
      <c r="H73" s="17">
        <v>12460</v>
      </c>
      <c r="I73" s="17">
        <f t="shared" si="1"/>
        <v>6230</v>
      </c>
      <c r="J73" t="s">
        <v>52</v>
      </c>
    </row>
    <row r="74" spans="1:10" x14ac:dyDescent="0.25">
      <c r="A74" t="s">
        <v>220</v>
      </c>
      <c r="B74" s="9" t="s">
        <v>1</v>
      </c>
      <c r="C74" s="10" t="s">
        <v>50</v>
      </c>
      <c r="D74" s="10" t="s">
        <v>14</v>
      </c>
      <c r="E74" s="10" t="s">
        <v>91</v>
      </c>
      <c r="F74" s="11">
        <v>7340</v>
      </c>
      <c r="G74" s="11">
        <v>3670</v>
      </c>
      <c r="H74" s="17">
        <v>9599</v>
      </c>
      <c r="I74" s="17">
        <f t="shared" si="1"/>
        <v>4799.5</v>
      </c>
      <c r="J74" t="s">
        <v>403</v>
      </c>
    </row>
    <row r="75" spans="1:10" x14ac:dyDescent="0.25">
      <c r="A75" t="s">
        <v>221</v>
      </c>
      <c r="B75" s="9" t="s">
        <v>1</v>
      </c>
      <c r="C75" s="10" t="s">
        <v>50</v>
      </c>
      <c r="D75" s="10" t="s">
        <v>14</v>
      </c>
      <c r="E75" s="10" t="s">
        <v>92</v>
      </c>
      <c r="F75" s="11">
        <v>7854</v>
      </c>
      <c r="G75" s="11">
        <v>3927</v>
      </c>
      <c r="H75" s="17"/>
      <c r="I75" s="17"/>
      <c r="J75" t="s">
        <v>238</v>
      </c>
    </row>
    <row r="76" spans="1:10" x14ac:dyDescent="0.25">
      <c r="A76" t="s">
        <v>222</v>
      </c>
      <c r="B76" s="9" t="s">
        <v>1</v>
      </c>
      <c r="C76" s="10" t="s">
        <v>50</v>
      </c>
      <c r="D76" s="10" t="s">
        <v>14</v>
      </c>
      <c r="E76" s="10" t="s">
        <v>93</v>
      </c>
      <c r="F76" s="11">
        <v>7932</v>
      </c>
      <c r="G76" s="11">
        <v>3966</v>
      </c>
      <c r="H76" s="17"/>
      <c r="I76" s="17"/>
      <c r="J76" t="s">
        <v>238</v>
      </c>
    </row>
  </sheetData>
  <sortState ref="B2:G75">
    <sortCondition ref="C2:C75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zoomScaleNormal="100" workbookViewId="0">
      <selection activeCell="H30" sqref="H30"/>
    </sheetView>
  </sheetViews>
  <sheetFormatPr defaultRowHeight="15" x14ac:dyDescent="0.25"/>
  <cols>
    <col min="3" max="3" width="17" style="8" customWidth="1"/>
    <col min="5" max="5" width="12.140625" customWidth="1"/>
    <col min="8" max="8" width="11.5703125" bestFit="1" customWidth="1"/>
    <col min="9" max="9" width="10.5703125" bestFit="1" customWidth="1"/>
    <col min="11" max="11" width="17.140625" customWidth="1"/>
    <col min="12" max="14" width="10.5703125" bestFit="1" customWidth="1"/>
  </cols>
  <sheetData>
    <row r="1" spans="1:14" x14ac:dyDescent="0.25">
      <c r="F1">
        <v>2011</v>
      </c>
      <c r="H1">
        <v>2016</v>
      </c>
    </row>
    <row r="2" spans="1:14" x14ac:dyDescent="0.25">
      <c r="A2" s="8" t="s">
        <v>0</v>
      </c>
      <c r="B2" s="8" t="s">
        <v>132</v>
      </c>
      <c r="C2" s="8" t="s">
        <v>133</v>
      </c>
      <c r="D2" s="8" t="s">
        <v>134</v>
      </c>
      <c r="E2" s="8" t="s">
        <v>135</v>
      </c>
      <c r="F2" s="8" t="s">
        <v>134</v>
      </c>
      <c r="G2" s="8" t="s">
        <v>135</v>
      </c>
      <c r="H2" s="8" t="s">
        <v>134</v>
      </c>
      <c r="I2" s="8" t="s">
        <v>135</v>
      </c>
      <c r="J2" s="8" t="s">
        <v>133</v>
      </c>
      <c r="K2">
        <v>2011</v>
      </c>
    </row>
    <row r="3" spans="1:14" ht="15.75" thickBot="1" x14ac:dyDescent="0.3">
      <c r="A3" t="s">
        <v>149</v>
      </c>
      <c r="B3" s="7" t="s">
        <v>66</v>
      </c>
      <c r="C3" s="1" t="s">
        <v>2</v>
      </c>
      <c r="D3" s="5" t="s">
        <v>8</v>
      </c>
      <c r="E3" s="5" t="s">
        <v>108</v>
      </c>
      <c r="F3" s="3">
        <v>5845</v>
      </c>
      <c r="G3" s="3">
        <v>2923</v>
      </c>
      <c r="H3" s="12">
        <v>8138</v>
      </c>
      <c r="I3" s="12">
        <f>H3/2</f>
        <v>4069</v>
      </c>
      <c r="J3" t="s">
        <v>236</v>
      </c>
      <c r="K3" t="s">
        <v>223</v>
      </c>
      <c r="L3" s="12">
        <f>AVERAGEIFS(G3:G41,C3:C41, "baseline")</f>
        <v>4107.7142857142853</v>
      </c>
      <c r="M3" s="18">
        <f>L3*2</f>
        <v>8215.4285714285706</v>
      </c>
    </row>
    <row r="4" spans="1:14" ht="15.75" thickBot="1" x14ac:dyDescent="0.3">
      <c r="A4" t="s">
        <v>151</v>
      </c>
      <c r="B4" s="7" t="s">
        <v>66</v>
      </c>
      <c r="C4" s="1" t="s">
        <v>2</v>
      </c>
      <c r="D4" s="5" t="s">
        <v>8</v>
      </c>
      <c r="E4" s="5" t="s">
        <v>109</v>
      </c>
      <c r="F4" s="3">
        <v>5845</v>
      </c>
      <c r="G4" s="3">
        <v>2923</v>
      </c>
      <c r="H4" s="12">
        <v>10002</v>
      </c>
      <c r="I4" s="12">
        <f t="shared" ref="I4:I41" si="0">H4/2</f>
        <v>5001</v>
      </c>
      <c r="J4" t="s">
        <v>237</v>
      </c>
      <c r="K4" t="s">
        <v>224</v>
      </c>
      <c r="L4" s="12">
        <f>AVERAGEIFS(G3:G41,C3:C41, "Energy Efficient")</f>
        <v>4876.333333333333</v>
      </c>
      <c r="M4" s="12">
        <f t="shared" ref="M4:M5" si="1">L4*2</f>
        <v>9752.6666666666661</v>
      </c>
    </row>
    <row r="5" spans="1:14" ht="15.75" thickBot="1" x14ac:dyDescent="0.3">
      <c r="A5" t="s">
        <v>150</v>
      </c>
      <c r="B5" s="7" t="s">
        <v>66</v>
      </c>
      <c r="C5" s="1" t="s">
        <v>2</v>
      </c>
      <c r="D5" s="5" t="s">
        <v>18</v>
      </c>
      <c r="E5" s="5">
        <v>584093</v>
      </c>
      <c r="F5" s="3">
        <v>9543</v>
      </c>
      <c r="G5" s="3">
        <v>4772</v>
      </c>
      <c r="H5" s="12"/>
      <c r="I5" s="12"/>
      <c r="J5" t="s">
        <v>238</v>
      </c>
      <c r="K5" t="s">
        <v>225</v>
      </c>
      <c r="L5" s="12">
        <f>L4-L3</f>
        <v>768.61904761904771</v>
      </c>
      <c r="M5" s="12">
        <f t="shared" si="1"/>
        <v>1537.2380952380954</v>
      </c>
    </row>
    <row r="6" spans="1:14" ht="15.75" thickBot="1" x14ac:dyDescent="0.3">
      <c r="A6" t="s">
        <v>152</v>
      </c>
      <c r="B6" s="7" t="s">
        <v>66</v>
      </c>
      <c r="C6" s="1" t="s">
        <v>2</v>
      </c>
      <c r="D6" s="5" t="s">
        <v>24</v>
      </c>
      <c r="E6" s="5" t="s">
        <v>110</v>
      </c>
      <c r="F6" s="3">
        <v>8879</v>
      </c>
      <c r="G6" s="3">
        <v>4440</v>
      </c>
      <c r="H6" s="12">
        <v>10739</v>
      </c>
      <c r="I6" s="12">
        <f t="shared" si="0"/>
        <v>5369.5</v>
      </c>
    </row>
    <row r="7" spans="1:14" ht="15.75" thickBot="1" x14ac:dyDescent="0.3">
      <c r="A7" t="s">
        <v>153</v>
      </c>
      <c r="B7" s="7" t="s">
        <v>66</v>
      </c>
      <c r="C7" s="1" t="s">
        <v>2</v>
      </c>
      <c r="D7" s="5" t="s">
        <v>24</v>
      </c>
      <c r="E7" s="5" t="s">
        <v>111</v>
      </c>
      <c r="F7" s="3">
        <v>10090</v>
      </c>
      <c r="G7" s="3">
        <v>5045</v>
      </c>
      <c r="H7" s="12">
        <v>12204</v>
      </c>
      <c r="I7" s="12">
        <f t="shared" si="0"/>
        <v>6102</v>
      </c>
    </row>
    <row r="8" spans="1:14" ht="15.75" thickBot="1" x14ac:dyDescent="0.3">
      <c r="A8" t="s">
        <v>154</v>
      </c>
      <c r="B8" s="7" t="s">
        <v>66</v>
      </c>
      <c r="C8" s="1" t="s">
        <v>2</v>
      </c>
      <c r="D8" s="5" t="s">
        <v>24</v>
      </c>
      <c r="E8" s="5" t="s">
        <v>112</v>
      </c>
      <c r="F8" s="3">
        <v>9515</v>
      </c>
      <c r="G8" s="3">
        <v>4758</v>
      </c>
      <c r="H8" s="12">
        <v>11569</v>
      </c>
      <c r="I8" s="12">
        <f t="shared" si="0"/>
        <v>5784.5</v>
      </c>
      <c r="L8">
        <v>2011</v>
      </c>
      <c r="M8">
        <v>2016</v>
      </c>
    </row>
    <row r="9" spans="1:14" ht="15.75" thickBot="1" x14ac:dyDescent="0.3">
      <c r="A9" t="s">
        <v>155</v>
      </c>
      <c r="B9" s="7" t="s">
        <v>66</v>
      </c>
      <c r="C9" s="1" t="s">
        <v>2</v>
      </c>
      <c r="D9" s="5" t="s">
        <v>24</v>
      </c>
      <c r="E9" s="5" t="s">
        <v>113</v>
      </c>
      <c r="F9" s="3">
        <v>10364</v>
      </c>
      <c r="G9" s="3">
        <v>5182</v>
      </c>
      <c r="H9" s="12">
        <v>12602</v>
      </c>
      <c r="I9" s="12">
        <f t="shared" si="0"/>
        <v>6301</v>
      </c>
      <c r="K9" t="s">
        <v>136</v>
      </c>
      <c r="L9" s="12">
        <f>AVERAGEIFS(G3:G41,B3:B41, "fryer",C3:C41, "baseline")</f>
        <v>3766.1</v>
      </c>
      <c r="M9" s="12">
        <f>AVERAGE(I3:I12)</f>
        <v>4575.2777777777774</v>
      </c>
    </row>
    <row r="10" spans="1:14" ht="15.75" thickBot="1" x14ac:dyDescent="0.3">
      <c r="A10" t="s">
        <v>156</v>
      </c>
      <c r="B10" s="7" t="s">
        <v>66</v>
      </c>
      <c r="C10" s="1" t="s">
        <v>2</v>
      </c>
      <c r="D10" s="5" t="s">
        <v>28</v>
      </c>
      <c r="E10" s="5" t="s">
        <v>114</v>
      </c>
      <c r="F10" s="3">
        <v>4861</v>
      </c>
      <c r="G10" s="3">
        <v>2431</v>
      </c>
      <c r="H10" s="12">
        <v>5551</v>
      </c>
      <c r="I10" s="12">
        <f t="shared" si="0"/>
        <v>2775.5</v>
      </c>
      <c r="K10" t="s">
        <v>137</v>
      </c>
      <c r="L10" s="12">
        <f>AVERAGEIFS(G3:G41,B3:B41, "large vat",C3:C41, "baseline")</f>
        <v>4418.272727272727</v>
      </c>
      <c r="M10" s="12">
        <f>AVERAGE(G13:G23)</f>
        <v>4418.272727272727</v>
      </c>
    </row>
    <row r="11" spans="1:14" ht="15.75" thickBot="1" x14ac:dyDescent="0.3">
      <c r="A11" t="s">
        <v>157</v>
      </c>
      <c r="B11" s="7" t="s">
        <v>66</v>
      </c>
      <c r="C11" s="1" t="s">
        <v>2</v>
      </c>
      <c r="D11" s="5" t="s">
        <v>28</v>
      </c>
      <c r="E11" s="5" t="s">
        <v>115</v>
      </c>
      <c r="F11" s="3">
        <v>5481</v>
      </c>
      <c r="G11" s="3">
        <v>2741</v>
      </c>
      <c r="H11" s="12">
        <v>6260</v>
      </c>
      <c r="I11" s="12">
        <f t="shared" si="0"/>
        <v>3130</v>
      </c>
      <c r="K11" t="s">
        <v>244</v>
      </c>
      <c r="M11" s="12">
        <f>AVERAGE(I24:I40)</f>
        <v>5751.8125</v>
      </c>
    </row>
    <row r="12" spans="1:14" ht="15.75" thickBot="1" x14ac:dyDescent="0.3">
      <c r="A12" t="s">
        <v>158</v>
      </c>
      <c r="B12" s="7" t="s">
        <v>66</v>
      </c>
      <c r="C12" s="1" t="s">
        <v>2</v>
      </c>
      <c r="D12" s="5" t="s">
        <v>36</v>
      </c>
      <c r="E12" s="5" t="s">
        <v>37</v>
      </c>
      <c r="F12" s="3">
        <v>4891</v>
      </c>
      <c r="G12" s="3">
        <v>2446</v>
      </c>
      <c r="H12" s="12">
        <v>5290</v>
      </c>
      <c r="I12" s="12">
        <f t="shared" si="0"/>
        <v>2645</v>
      </c>
      <c r="J12" t="s">
        <v>239</v>
      </c>
      <c r="K12" t="s">
        <v>245</v>
      </c>
      <c r="M12" s="19">
        <f>I41</f>
        <v>5001</v>
      </c>
    </row>
    <row r="13" spans="1:14" ht="15.75" thickBot="1" x14ac:dyDescent="0.3">
      <c r="A13" t="s">
        <v>159</v>
      </c>
      <c r="B13" s="15" t="s">
        <v>1</v>
      </c>
      <c r="C13" s="1" t="s">
        <v>2</v>
      </c>
      <c r="D13" s="6" t="s">
        <v>14</v>
      </c>
      <c r="E13" s="6" t="s">
        <v>94</v>
      </c>
      <c r="F13" s="4">
        <v>9386</v>
      </c>
      <c r="G13" s="4">
        <v>4693</v>
      </c>
      <c r="H13" s="12"/>
      <c r="I13" s="12"/>
      <c r="J13" t="s">
        <v>238</v>
      </c>
    </row>
    <row r="14" spans="1:14" ht="15.75" thickBot="1" x14ac:dyDescent="0.3">
      <c r="A14" t="s">
        <v>160</v>
      </c>
      <c r="B14" s="15" t="s">
        <v>1</v>
      </c>
      <c r="C14" s="1" t="s">
        <v>2</v>
      </c>
      <c r="D14" s="6" t="s">
        <v>24</v>
      </c>
      <c r="E14" s="6" t="s">
        <v>95</v>
      </c>
      <c r="F14" s="4">
        <v>10550</v>
      </c>
      <c r="G14" s="4">
        <v>5275</v>
      </c>
      <c r="H14" s="12">
        <v>13935</v>
      </c>
      <c r="I14" s="12">
        <f t="shared" si="0"/>
        <v>6967.5</v>
      </c>
      <c r="K14" t="s">
        <v>2</v>
      </c>
      <c r="M14" s="12">
        <f>AVERAGE(I3:I23)</f>
        <v>4837.0588235294117</v>
      </c>
    </row>
    <row r="15" spans="1:14" ht="15.75" thickBot="1" x14ac:dyDescent="0.3">
      <c r="A15" t="s">
        <v>161</v>
      </c>
      <c r="B15" s="15" t="s">
        <v>1</v>
      </c>
      <c r="C15" s="1" t="s">
        <v>2</v>
      </c>
      <c r="D15" s="6" t="s">
        <v>96</v>
      </c>
      <c r="E15" s="6" t="s">
        <v>97</v>
      </c>
      <c r="F15" s="4">
        <v>13821</v>
      </c>
      <c r="G15" s="4">
        <v>6911</v>
      </c>
      <c r="H15" s="12">
        <v>12300</v>
      </c>
      <c r="I15" s="12">
        <f t="shared" si="0"/>
        <v>6150</v>
      </c>
      <c r="K15" t="s">
        <v>50</v>
      </c>
      <c r="M15" s="12">
        <f>AVERAGE(I24:I41)</f>
        <v>5707.6470588235297</v>
      </c>
    </row>
    <row r="16" spans="1:14" ht="15.75" thickBot="1" x14ac:dyDescent="0.3">
      <c r="A16" t="s">
        <v>162</v>
      </c>
      <c r="B16" s="15" t="s">
        <v>1</v>
      </c>
      <c r="C16" s="1" t="s">
        <v>2</v>
      </c>
      <c r="D16" s="6" t="s">
        <v>98</v>
      </c>
      <c r="E16" s="6" t="s">
        <v>99</v>
      </c>
      <c r="F16" s="4">
        <v>7870</v>
      </c>
      <c r="G16" s="4">
        <v>3935</v>
      </c>
      <c r="H16" s="12"/>
      <c r="I16" s="12"/>
      <c r="J16" t="s">
        <v>238</v>
      </c>
      <c r="K16" s="21" t="s">
        <v>246</v>
      </c>
      <c r="L16" s="21"/>
      <c r="M16" s="22">
        <f>M15-M14</f>
        <v>870.58823529411802</v>
      </c>
      <c r="N16" s="20">
        <f>M16*2</f>
        <v>1741.176470588236</v>
      </c>
    </row>
    <row r="17" spans="1:14" ht="15.75" thickBot="1" x14ac:dyDescent="0.3">
      <c r="A17" t="s">
        <v>163</v>
      </c>
      <c r="B17" s="15" t="s">
        <v>1</v>
      </c>
      <c r="C17" s="1" t="s">
        <v>2</v>
      </c>
      <c r="D17" s="6" t="s">
        <v>98</v>
      </c>
      <c r="E17" s="6" t="s">
        <v>100</v>
      </c>
      <c r="F17" s="4">
        <v>8216</v>
      </c>
      <c r="G17" s="4">
        <v>4108</v>
      </c>
      <c r="H17" s="12"/>
      <c r="I17" s="12"/>
      <c r="J17" t="s">
        <v>238</v>
      </c>
      <c r="M17" t="s">
        <v>248</v>
      </c>
      <c r="N17" t="s">
        <v>247</v>
      </c>
    </row>
    <row r="18" spans="1:14" ht="15.75" thickBot="1" x14ac:dyDescent="0.3">
      <c r="A18" t="s">
        <v>164</v>
      </c>
      <c r="B18" s="15" t="s">
        <v>1</v>
      </c>
      <c r="C18" s="1" t="s">
        <v>2</v>
      </c>
      <c r="D18" s="6" t="s">
        <v>28</v>
      </c>
      <c r="E18" s="6" t="s">
        <v>101</v>
      </c>
      <c r="F18" s="4">
        <v>6156</v>
      </c>
      <c r="G18" s="4">
        <v>3078</v>
      </c>
      <c r="H18" s="12">
        <v>7276</v>
      </c>
      <c r="I18" s="12">
        <f t="shared" si="0"/>
        <v>3638</v>
      </c>
    </row>
    <row r="19" spans="1:14" ht="15.75" thickBot="1" x14ac:dyDescent="0.3">
      <c r="A19" t="s">
        <v>165</v>
      </c>
      <c r="B19" s="15" t="s">
        <v>1</v>
      </c>
      <c r="C19" s="1" t="s">
        <v>2</v>
      </c>
      <c r="D19" s="6" t="s">
        <v>36</v>
      </c>
      <c r="E19" s="6" t="s">
        <v>102</v>
      </c>
      <c r="F19" s="4">
        <v>6218</v>
      </c>
      <c r="G19" s="4">
        <v>3109</v>
      </c>
      <c r="H19" s="12">
        <v>7061</v>
      </c>
      <c r="I19" s="12">
        <f t="shared" si="0"/>
        <v>3530.5</v>
      </c>
      <c r="J19" t="s">
        <v>240</v>
      </c>
    </row>
    <row r="20" spans="1:14" ht="15.75" thickBot="1" x14ac:dyDescent="0.3">
      <c r="A20" t="s">
        <v>166</v>
      </c>
      <c r="B20" s="15" t="s">
        <v>1</v>
      </c>
      <c r="C20" s="1" t="s">
        <v>2</v>
      </c>
      <c r="D20" s="6" t="s">
        <v>36</v>
      </c>
      <c r="E20" s="6" t="s">
        <v>103</v>
      </c>
      <c r="F20" s="4">
        <v>7204</v>
      </c>
      <c r="G20" s="4">
        <v>3602</v>
      </c>
      <c r="H20" s="12">
        <v>8180</v>
      </c>
      <c r="I20" s="12">
        <f t="shared" si="0"/>
        <v>4090</v>
      </c>
      <c r="J20" t="s">
        <v>241</v>
      </c>
    </row>
    <row r="21" spans="1:14" ht="15.75" thickBot="1" x14ac:dyDescent="0.3">
      <c r="A21" t="s">
        <v>167</v>
      </c>
      <c r="B21" s="15" t="s">
        <v>1</v>
      </c>
      <c r="C21" s="1" t="s">
        <v>2</v>
      </c>
      <c r="D21" s="6" t="s">
        <v>36</v>
      </c>
      <c r="E21" s="6" t="s">
        <v>104</v>
      </c>
      <c r="F21" s="4">
        <v>8031</v>
      </c>
      <c r="G21" s="4">
        <v>4016</v>
      </c>
      <c r="H21" s="12">
        <v>9121</v>
      </c>
      <c r="I21" s="12">
        <f t="shared" si="0"/>
        <v>4560.5</v>
      </c>
      <c r="J21" t="s">
        <v>242</v>
      </c>
    </row>
    <row r="22" spans="1:14" ht="15.75" thickBot="1" x14ac:dyDescent="0.3">
      <c r="A22" t="s">
        <v>168</v>
      </c>
      <c r="B22" s="15" t="s">
        <v>1</v>
      </c>
      <c r="C22" s="1" t="s">
        <v>2</v>
      </c>
      <c r="D22" s="6" t="s">
        <v>36</v>
      </c>
      <c r="E22" s="6" t="s">
        <v>105</v>
      </c>
      <c r="F22" s="4">
        <v>9938</v>
      </c>
      <c r="G22" s="4">
        <v>4969</v>
      </c>
      <c r="H22" s="12">
        <v>11286</v>
      </c>
      <c r="I22" s="12">
        <f t="shared" si="0"/>
        <v>5643</v>
      </c>
      <c r="J22" t="s">
        <v>243</v>
      </c>
    </row>
    <row r="23" spans="1:14" ht="15.75" thickBot="1" x14ac:dyDescent="0.3">
      <c r="A23" t="s">
        <v>169</v>
      </c>
      <c r="B23" s="15" t="s">
        <v>1</v>
      </c>
      <c r="C23" s="1" t="s">
        <v>2</v>
      </c>
      <c r="D23" s="6" t="s">
        <v>45</v>
      </c>
      <c r="E23" s="6" t="s">
        <v>106</v>
      </c>
      <c r="F23" s="4">
        <v>9810</v>
      </c>
      <c r="G23" s="4">
        <v>4905</v>
      </c>
      <c r="H23" s="12">
        <v>12946</v>
      </c>
      <c r="I23" s="12">
        <f t="shared" si="0"/>
        <v>6473</v>
      </c>
    </row>
    <row r="24" spans="1:14" ht="15.75" thickBot="1" x14ac:dyDescent="0.3">
      <c r="A24" t="s">
        <v>207</v>
      </c>
      <c r="B24" s="7" t="s">
        <v>66</v>
      </c>
      <c r="C24" s="1" t="s">
        <v>50</v>
      </c>
      <c r="D24" s="5" t="s">
        <v>19</v>
      </c>
      <c r="E24" s="5" t="s">
        <v>116</v>
      </c>
      <c r="F24" s="3">
        <v>6850</v>
      </c>
      <c r="G24" s="3">
        <v>3425</v>
      </c>
      <c r="H24" s="12">
        <v>8749</v>
      </c>
      <c r="I24" s="12">
        <f t="shared" si="0"/>
        <v>4374.5</v>
      </c>
    </row>
    <row r="25" spans="1:14" ht="15.75" thickBot="1" x14ac:dyDescent="0.3">
      <c r="A25" t="s">
        <v>208</v>
      </c>
      <c r="B25" s="7" t="s">
        <v>66</v>
      </c>
      <c r="C25" s="1" t="s">
        <v>50</v>
      </c>
      <c r="D25" s="5" t="s">
        <v>19</v>
      </c>
      <c r="E25" s="5" t="s">
        <v>117</v>
      </c>
      <c r="F25" s="3">
        <v>9800</v>
      </c>
      <c r="G25" s="3">
        <v>4900</v>
      </c>
      <c r="H25" s="12">
        <v>11549</v>
      </c>
      <c r="I25" s="12">
        <f t="shared" si="0"/>
        <v>5774.5</v>
      </c>
    </row>
    <row r="26" spans="1:14" ht="15.75" thickBot="1" x14ac:dyDescent="0.3">
      <c r="A26" t="s">
        <v>209</v>
      </c>
      <c r="B26" s="7" t="s">
        <v>66</v>
      </c>
      <c r="C26" s="1" t="s">
        <v>50</v>
      </c>
      <c r="D26" s="5" t="s">
        <v>19</v>
      </c>
      <c r="E26" s="5" t="s">
        <v>118</v>
      </c>
      <c r="F26" s="3">
        <v>7920</v>
      </c>
      <c r="G26" s="3">
        <v>3960</v>
      </c>
      <c r="H26" s="12">
        <v>9949</v>
      </c>
      <c r="I26" s="12">
        <f t="shared" si="0"/>
        <v>4974.5</v>
      </c>
    </row>
    <row r="27" spans="1:14" ht="15.75" thickBot="1" x14ac:dyDescent="0.3">
      <c r="A27" t="s">
        <v>210</v>
      </c>
      <c r="B27" s="7" t="s">
        <v>66</v>
      </c>
      <c r="C27" s="1" t="s">
        <v>50</v>
      </c>
      <c r="D27" s="5" t="s">
        <v>19</v>
      </c>
      <c r="E27" s="5" t="s">
        <v>119</v>
      </c>
      <c r="F27" s="3">
        <v>10830</v>
      </c>
      <c r="G27" s="3">
        <v>5415</v>
      </c>
      <c r="H27" s="12">
        <v>12749</v>
      </c>
      <c r="I27" s="12">
        <f t="shared" si="0"/>
        <v>6374.5</v>
      </c>
    </row>
    <row r="28" spans="1:14" ht="15.75" thickBot="1" x14ac:dyDescent="0.3">
      <c r="A28" t="s">
        <v>211</v>
      </c>
      <c r="B28" s="7" t="s">
        <v>66</v>
      </c>
      <c r="C28" s="1" t="s">
        <v>50</v>
      </c>
      <c r="D28" s="5" t="s">
        <v>19</v>
      </c>
      <c r="E28" s="5" t="s">
        <v>120</v>
      </c>
      <c r="F28" s="3">
        <v>8696</v>
      </c>
      <c r="G28" s="3">
        <v>4348</v>
      </c>
      <c r="H28" s="12">
        <v>10899</v>
      </c>
      <c r="I28" s="12">
        <f t="shared" si="0"/>
        <v>5449.5</v>
      </c>
    </row>
    <row r="29" spans="1:14" ht="15.75" thickBot="1" x14ac:dyDescent="0.3">
      <c r="A29" t="s">
        <v>212</v>
      </c>
      <c r="B29" s="7" t="s">
        <v>66</v>
      </c>
      <c r="C29" s="1" t="s">
        <v>50</v>
      </c>
      <c r="D29" s="5" t="s">
        <v>19</v>
      </c>
      <c r="E29" s="5" t="s">
        <v>121</v>
      </c>
      <c r="F29" s="3">
        <v>11580</v>
      </c>
      <c r="G29" s="3">
        <v>5790</v>
      </c>
      <c r="H29" s="12">
        <v>13599</v>
      </c>
      <c r="I29" s="12">
        <f t="shared" si="0"/>
        <v>6799.5</v>
      </c>
    </row>
    <row r="30" spans="1:14" ht="15.75" thickBot="1" x14ac:dyDescent="0.3">
      <c r="A30" t="s">
        <v>213</v>
      </c>
      <c r="B30" s="16" t="s">
        <v>66</v>
      </c>
      <c r="C30" s="1" t="s">
        <v>50</v>
      </c>
      <c r="D30" s="5" t="s">
        <v>98</v>
      </c>
      <c r="E30" s="5" t="s">
        <v>122</v>
      </c>
      <c r="F30" s="3">
        <v>4414</v>
      </c>
      <c r="G30" s="3">
        <v>2207</v>
      </c>
      <c r="H30" s="12"/>
      <c r="I30" s="12"/>
      <c r="J30" t="s">
        <v>238</v>
      </c>
    </row>
    <row r="31" spans="1:14" ht="15.75" thickBot="1" x14ac:dyDescent="0.3">
      <c r="A31" t="s">
        <v>214</v>
      </c>
      <c r="B31" s="16" t="s">
        <v>66</v>
      </c>
      <c r="C31" s="1" t="s">
        <v>50</v>
      </c>
      <c r="D31" s="5" t="s">
        <v>57</v>
      </c>
      <c r="E31" s="5" t="s">
        <v>123</v>
      </c>
      <c r="F31" s="3">
        <v>17762</v>
      </c>
      <c r="G31" s="3">
        <v>8881</v>
      </c>
      <c r="H31" s="12">
        <v>19848</v>
      </c>
      <c r="I31" s="12">
        <f t="shared" si="0"/>
        <v>9924</v>
      </c>
    </row>
    <row r="32" spans="1:14" ht="15.75" thickBot="1" x14ac:dyDescent="0.3">
      <c r="A32" t="s">
        <v>215</v>
      </c>
      <c r="B32" s="16" t="s">
        <v>66</v>
      </c>
      <c r="C32" s="1" t="s">
        <v>50</v>
      </c>
      <c r="D32" s="5" t="s">
        <v>57</v>
      </c>
      <c r="E32" s="5" t="s">
        <v>124</v>
      </c>
      <c r="F32" s="3">
        <v>15806</v>
      </c>
      <c r="G32" s="3">
        <v>7903</v>
      </c>
      <c r="H32" s="12">
        <v>17566</v>
      </c>
      <c r="I32" s="12">
        <f t="shared" si="0"/>
        <v>8783</v>
      </c>
    </row>
    <row r="33" spans="1:9" ht="15.75" thickBot="1" x14ac:dyDescent="0.3">
      <c r="A33" t="s">
        <v>216</v>
      </c>
      <c r="B33" s="16" t="s">
        <v>66</v>
      </c>
      <c r="C33" s="1" t="s">
        <v>50</v>
      </c>
      <c r="D33" s="5" t="s">
        <v>57</v>
      </c>
      <c r="E33" s="5" t="s">
        <v>124</v>
      </c>
      <c r="F33" s="3">
        <v>15804</v>
      </c>
      <c r="G33" s="3">
        <v>7902</v>
      </c>
      <c r="H33" s="12">
        <v>17566</v>
      </c>
      <c r="I33" s="12">
        <f t="shared" si="0"/>
        <v>8783</v>
      </c>
    </row>
    <row r="34" spans="1:9" ht="15.75" thickBot="1" x14ac:dyDescent="0.3">
      <c r="A34" t="s">
        <v>217</v>
      </c>
      <c r="B34" s="16" t="s">
        <v>66</v>
      </c>
      <c r="C34" s="1" t="s">
        <v>50</v>
      </c>
      <c r="D34" s="5" t="s">
        <v>57</v>
      </c>
      <c r="E34" s="5" t="s">
        <v>125</v>
      </c>
      <c r="F34" s="3">
        <v>9400</v>
      </c>
      <c r="G34" s="3">
        <v>4700</v>
      </c>
      <c r="H34" s="12">
        <v>10180</v>
      </c>
      <c r="I34" s="12">
        <f t="shared" si="0"/>
        <v>5090</v>
      </c>
    </row>
    <row r="35" spans="1:9" ht="15.75" thickBot="1" x14ac:dyDescent="0.3">
      <c r="A35" t="s">
        <v>218</v>
      </c>
      <c r="B35" s="16" t="s">
        <v>66</v>
      </c>
      <c r="C35" s="1" t="s">
        <v>50</v>
      </c>
      <c r="D35" s="5" t="s">
        <v>57</v>
      </c>
      <c r="E35" s="5" t="s">
        <v>126</v>
      </c>
      <c r="F35" s="3">
        <v>8548</v>
      </c>
      <c r="G35" s="3">
        <v>4274</v>
      </c>
      <c r="H35" s="12">
        <v>9068</v>
      </c>
      <c r="I35" s="12">
        <f t="shared" si="0"/>
        <v>4534</v>
      </c>
    </row>
    <row r="36" spans="1:9" ht="15.75" thickBot="1" x14ac:dyDescent="0.3">
      <c r="A36" t="s">
        <v>219</v>
      </c>
      <c r="B36" s="16" t="s">
        <v>66</v>
      </c>
      <c r="C36" s="1" t="s">
        <v>50</v>
      </c>
      <c r="D36" s="5" t="s">
        <v>57</v>
      </c>
      <c r="E36" s="5" t="s">
        <v>127</v>
      </c>
      <c r="F36" s="3">
        <v>7926</v>
      </c>
      <c r="G36" s="3">
        <v>3963</v>
      </c>
      <c r="H36" s="12">
        <v>8138</v>
      </c>
      <c r="I36" s="12">
        <f t="shared" si="0"/>
        <v>4069</v>
      </c>
    </row>
    <row r="37" spans="1:9" ht="15.75" thickBot="1" x14ac:dyDescent="0.3">
      <c r="A37" t="s">
        <v>220</v>
      </c>
      <c r="B37" s="16" t="s">
        <v>66</v>
      </c>
      <c r="C37" s="1" t="s">
        <v>50</v>
      </c>
      <c r="D37" s="5" t="s">
        <v>57</v>
      </c>
      <c r="E37" s="5" t="s">
        <v>128</v>
      </c>
      <c r="F37" s="3">
        <v>8524</v>
      </c>
      <c r="G37" s="3">
        <v>4262</v>
      </c>
      <c r="H37" s="12">
        <v>9250</v>
      </c>
      <c r="I37" s="12">
        <f t="shared" si="0"/>
        <v>4625</v>
      </c>
    </row>
    <row r="38" spans="1:9" ht="15.75" thickBot="1" x14ac:dyDescent="0.3">
      <c r="A38" t="s">
        <v>221</v>
      </c>
      <c r="B38" s="16" t="s">
        <v>66</v>
      </c>
      <c r="C38" s="1" t="s">
        <v>50</v>
      </c>
      <c r="D38" s="5" t="s">
        <v>57</v>
      </c>
      <c r="E38" s="5" t="s">
        <v>129</v>
      </c>
      <c r="F38" s="3">
        <v>6566</v>
      </c>
      <c r="G38" s="3">
        <v>3283</v>
      </c>
      <c r="H38" s="12">
        <v>6968</v>
      </c>
      <c r="I38" s="12">
        <f t="shared" si="0"/>
        <v>3484</v>
      </c>
    </row>
    <row r="39" spans="1:9" ht="15.75" thickBot="1" x14ac:dyDescent="0.3">
      <c r="A39" t="s">
        <v>222</v>
      </c>
      <c r="B39" s="16" t="s">
        <v>66</v>
      </c>
      <c r="C39" s="1" t="s">
        <v>50</v>
      </c>
      <c r="D39" s="5" t="s">
        <v>63</v>
      </c>
      <c r="E39" s="5" t="s">
        <v>130</v>
      </c>
      <c r="F39" s="3">
        <v>7576</v>
      </c>
      <c r="G39" s="3">
        <v>3788</v>
      </c>
      <c r="H39" s="12">
        <v>8118</v>
      </c>
      <c r="I39" s="12">
        <f t="shared" si="0"/>
        <v>4059</v>
      </c>
    </row>
    <row r="40" spans="1:9" ht="15.75" thickBot="1" x14ac:dyDescent="0.3">
      <c r="A40" t="s">
        <v>234</v>
      </c>
      <c r="B40" s="16" t="s">
        <v>66</v>
      </c>
      <c r="C40" s="1" t="s">
        <v>50</v>
      </c>
      <c r="D40" s="5" t="s">
        <v>45</v>
      </c>
      <c r="E40" s="5" t="s">
        <v>131</v>
      </c>
      <c r="F40" s="3">
        <v>7854</v>
      </c>
      <c r="G40" s="3">
        <v>3927</v>
      </c>
      <c r="H40" s="12">
        <v>9862</v>
      </c>
      <c r="I40" s="12">
        <f t="shared" si="0"/>
        <v>4931</v>
      </c>
    </row>
    <row r="41" spans="1:9" ht="15.75" thickBot="1" x14ac:dyDescent="0.3">
      <c r="A41" t="s">
        <v>235</v>
      </c>
      <c r="B41" t="s">
        <v>1</v>
      </c>
      <c r="C41" s="1" t="s">
        <v>50</v>
      </c>
      <c r="D41" s="6" t="s">
        <v>57</v>
      </c>
      <c r="E41" s="6" t="s">
        <v>107</v>
      </c>
      <c r="F41" s="4">
        <v>9692</v>
      </c>
      <c r="G41" s="4">
        <v>4846</v>
      </c>
      <c r="H41" s="12">
        <v>10002</v>
      </c>
      <c r="I41" s="12">
        <f t="shared" si="0"/>
        <v>5001</v>
      </c>
    </row>
  </sheetData>
  <sortState ref="B2:G40">
    <sortCondition ref="C2:C4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opLeftCell="A71" workbookViewId="0">
      <selection activeCell="L76" sqref="L76"/>
    </sheetView>
  </sheetViews>
  <sheetFormatPr defaultRowHeight="15" x14ac:dyDescent="0.25"/>
  <cols>
    <col min="1" max="1" width="21.7109375" customWidth="1"/>
    <col min="2" max="2" width="14.42578125" customWidth="1"/>
    <col min="3" max="3" width="16.5703125" customWidth="1"/>
    <col min="4" max="4" width="16" customWidth="1"/>
    <col min="5" max="6" width="16.5703125" customWidth="1"/>
  </cols>
  <sheetData>
    <row r="1" spans="1:6" ht="26.25" thickBot="1" x14ac:dyDescent="0.3">
      <c r="A1" s="23" t="s">
        <v>249</v>
      </c>
      <c r="B1" s="24" t="s">
        <v>250</v>
      </c>
      <c r="C1" s="24" t="s">
        <v>251</v>
      </c>
      <c r="D1" s="24" t="s">
        <v>252</v>
      </c>
      <c r="E1" s="24" t="s">
        <v>253</v>
      </c>
      <c r="F1" s="24" t="s">
        <v>254</v>
      </c>
    </row>
    <row r="2" spans="1:6" ht="15.75" thickBot="1" x14ac:dyDescent="0.3">
      <c r="A2" s="25">
        <v>14</v>
      </c>
      <c r="B2" s="26" t="s">
        <v>51</v>
      </c>
      <c r="C2" s="26" t="s">
        <v>52</v>
      </c>
      <c r="D2" s="27">
        <v>4072</v>
      </c>
      <c r="E2" s="28">
        <v>0.66</v>
      </c>
      <c r="F2" s="26">
        <v>82</v>
      </c>
    </row>
    <row r="3" spans="1:6" ht="15.75" thickBot="1" x14ac:dyDescent="0.3">
      <c r="A3" s="29">
        <v>22</v>
      </c>
      <c r="B3" s="26" t="s">
        <v>51</v>
      </c>
      <c r="C3" s="26" t="s">
        <v>90</v>
      </c>
      <c r="D3" s="27">
        <v>4825</v>
      </c>
      <c r="E3" s="28">
        <v>0.71</v>
      </c>
      <c r="F3" s="26">
        <v>134</v>
      </c>
    </row>
    <row r="4" spans="1:6" ht="15.75" thickBot="1" x14ac:dyDescent="0.3">
      <c r="A4" s="25">
        <v>14</v>
      </c>
      <c r="B4" s="26" t="s">
        <v>8</v>
      </c>
      <c r="C4" s="26" t="s">
        <v>255</v>
      </c>
      <c r="D4" s="27">
        <v>4632</v>
      </c>
      <c r="E4" s="28">
        <v>0.51</v>
      </c>
      <c r="F4" s="26">
        <v>67</v>
      </c>
    </row>
    <row r="5" spans="1:6" ht="26.25" thickBot="1" x14ac:dyDescent="0.3">
      <c r="A5" s="25">
        <v>14</v>
      </c>
      <c r="B5" s="26" t="s">
        <v>14</v>
      </c>
      <c r="C5" s="26" t="s">
        <v>256</v>
      </c>
      <c r="D5" s="27">
        <v>8386</v>
      </c>
      <c r="E5" s="28">
        <v>0.52</v>
      </c>
      <c r="F5" s="26">
        <v>72</v>
      </c>
    </row>
    <row r="6" spans="1:6" ht="15.75" thickBot="1" x14ac:dyDescent="0.3">
      <c r="A6" s="29">
        <v>18</v>
      </c>
      <c r="B6" s="26" t="s">
        <v>14</v>
      </c>
      <c r="C6" s="26" t="s">
        <v>257</v>
      </c>
      <c r="D6" s="27">
        <v>10242</v>
      </c>
      <c r="E6" s="28">
        <v>0.52</v>
      </c>
      <c r="F6" s="26">
        <v>107</v>
      </c>
    </row>
    <row r="7" spans="1:6" ht="15.75" thickBot="1" x14ac:dyDescent="0.3">
      <c r="A7" s="29">
        <v>18</v>
      </c>
      <c r="B7" s="26" t="s">
        <v>14</v>
      </c>
      <c r="C7" s="26" t="s">
        <v>258</v>
      </c>
      <c r="D7" s="27">
        <v>17411</v>
      </c>
      <c r="E7" s="28">
        <v>0.51</v>
      </c>
      <c r="F7" s="26">
        <v>99</v>
      </c>
    </row>
    <row r="8" spans="1:6" ht="15.75" thickBot="1" x14ac:dyDescent="0.3">
      <c r="A8" s="25">
        <v>14</v>
      </c>
      <c r="B8" s="26" t="s">
        <v>19</v>
      </c>
      <c r="C8" s="26" t="s">
        <v>259</v>
      </c>
      <c r="D8" s="27">
        <v>4382</v>
      </c>
      <c r="E8" s="28">
        <v>0.56000000000000005</v>
      </c>
      <c r="F8" s="26">
        <v>68</v>
      </c>
    </row>
    <row r="9" spans="1:6" ht="15.75" thickBot="1" x14ac:dyDescent="0.3">
      <c r="A9" s="25">
        <v>14</v>
      </c>
      <c r="B9" s="26" t="s">
        <v>19</v>
      </c>
      <c r="C9" s="26" t="s">
        <v>260</v>
      </c>
      <c r="D9" s="27">
        <v>5604</v>
      </c>
      <c r="E9" s="28">
        <v>0.55000000000000004</v>
      </c>
      <c r="F9" s="26">
        <v>69</v>
      </c>
    </row>
    <row r="10" spans="1:6" ht="15.75" thickBot="1" x14ac:dyDescent="0.3">
      <c r="A10" s="25">
        <v>14</v>
      </c>
      <c r="B10" s="26" t="s">
        <v>19</v>
      </c>
      <c r="C10" s="26" t="s">
        <v>261</v>
      </c>
      <c r="D10" s="27">
        <v>5604</v>
      </c>
      <c r="E10" s="28">
        <v>0.55000000000000004</v>
      </c>
      <c r="F10" s="26">
        <v>69</v>
      </c>
    </row>
    <row r="11" spans="1:6" ht="15.75" thickBot="1" x14ac:dyDescent="0.3">
      <c r="A11" s="25">
        <v>14</v>
      </c>
      <c r="B11" s="26" t="s">
        <v>19</v>
      </c>
      <c r="C11" s="26" t="s">
        <v>262</v>
      </c>
      <c r="D11" s="27">
        <v>5604</v>
      </c>
      <c r="E11" s="28">
        <v>0.55000000000000004</v>
      </c>
      <c r="F11" s="26">
        <v>69</v>
      </c>
    </row>
    <row r="12" spans="1:6" ht="15.75" thickBot="1" x14ac:dyDescent="0.3">
      <c r="A12" s="25">
        <v>14</v>
      </c>
      <c r="B12" s="26" t="s">
        <v>19</v>
      </c>
      <c r="C12" s="26" t="s">
        <v>263</v>
      </c>
      <c r="D12" s="27">
        <v>5604</v>
      </c>
      <c r="E12" s="28">
        <v>0.55000000000000004</v>
      </c>
      <c r="F12" s="26">
        <v>69</v>
      </c>
    </row>
    <row r="13" spans="1:6" ht="15.75" thickBot="1" x14ac:dyDescent="0.3">
      <c r="A13" s="25">
        <v>14</v>
      </c>
      <c r="B13" s="26" t="s">
        <v>19</v>
      </c>
      <c r="C13" s="26" t="s">
        <v>264</v>
      </c>
      <c r="D13" s="27">
        <v>5604</v>
      </c>
      <c r="E13" s="28">
        <v>0.55000000000000004</v>
      </c>
      <c r="F13" s="26">
        <v>69</v>
      </c>
    </row>
    <row r="14" spans="1:6" ht="15.75" thickBot="1" x14ac:dyDescent="0.3">
      <c r="A14" s="25">
        <v>14</v>
      </c>
      <c r="B14" s="26" t="s">
        <v>19</v>
      </c>
      <c r="C14" s="26" t="s">
        <v>265</v>
      </c>
      <c r="D14" s="27">
        <v>5604</v>
      </c>
      <c r="E14" s="28">
        <v>0.55000000000000004</v>
      </c>
      <c r="F14" s="26">
        <v>69</v>
      </c>
    </row>
    <row r="15" spans="1:6" ht="15.75" thickBot="1" x14ac:dyDescent="0.3">
      <c r="A15" s="25">
        <v>14</v>
      </c>
      <c r="B15" s="26" t="s">
        <v>19</v>
      </c>
      <c r="C15" s="26" t="s">
        <v>266</v>
      </c>
      <c r="D15" s="27">
        <v>5604</v>
      </c>
      <c r="E15" s="28">
        <v>0.55000000000000004</v>
      </c>
      <c r="F15" s="26">
        <v>69</v>
      </c>
    </row>
    <row r="16" spans="1:6" ht="26.25" thickBot="1" x14ac:dyDescent="0.3">
      <c r="A16" s="25">
        <v>14</v>
      </c>
      <c r="B16" s="26" t="s">
        <v>19</v>
      </c>
      <c r="C16" s="26" t="s">
        <v>267</v>
      </c>
      <c r="D16" s="27">
        <v>4382</v>
      </c>
      <c r="E16" s="28">
        <v>0.56000000000000005</v>
      </c>
      <c r="F16" s="26">
        <v>68</v>
      </c>
    </row>
    <row r="17" spans="1:6" ht="15.75" thickBot="1" x14ac:dyDescent="0.3">
      <c r="A17" s="25">
        <v>14</v>
      </c>
      <c r="B17" s="26" t="s">
        <v>19</v>
      </c>
      <c r="C17" s="26" t="s">
        <v>268</v>
      </c>
      <c r="D17" s="27">
        <v>6400</v>
      </c>
      <c r="E17" s="28">
        <v>0.5</v>
      </c>
      <c r="F17" s="26">
        <v>57</v>
      </c>
    </row>
    <row r="18" spans="1:6" ht="15.75" thickBot="1" x14ac:dyDescent="0.3">
      <c r="A18" s="25">
        <v>14</v>
      </c>
      <c r="B18" s="26" t="s">
        <v>19</v>
      </c>
      <c r="C18" s="26" t="s">
        <v>269</v>
      </c>
      <c r="D18" s="27">
        <v>5604</v>
      </c>
      <c r="E18" s="28">
        <v>0.55000000000000004</v>
      </c>
      <c r="F18" s="26">
        <v>69</v>
      </c>
    </row>
    <row r="19" spans="1:6" ht="15.75" thickBot="1" x14ac:dyDescent="0.3">
      <c r="A19" s="25">
        <v>14</v>
      </c>
      <c r="B19" s="26" t="s">
        <v>19</v>
      </c>
      <c r="C19" s="26" t="s">
        <v>54</v>
      </c>
      <c r="D19" s="27">
        <v>5604</v>
      </c>
      <c r="E19" s="28">
        <v>0.55000000000000004</v>
      </c>
      <c r="F19" s="26">
        <v>69</v>
      </c>
    </row>
    <row r="20" spans="1:6" ht="15.75" thickBot="1" x14ac:dyDescent="0.3">
      <c r="A20" s="25">
        <v>14</v>
      </c>
      <c r="B20" s="26" t="s">
        <v>19</v>
      </c>
      <c r="C20" s="26" t="s">
        <v>270</v>
      </c>
      <c r="D20" s="27">
        <v>6400</v>
      </c>
      <c r="E20" s="28">
        <v>0.5</v>
      </c>
      <c r="F20" s="26">
        <v>57</v>
      </c>
    </row>
    <row r="21" spans="1:6" ht="15.75" thickBot="1" x14ac:dyDescent="0.3">
      <c r="A21" s="25">
        <v>14</v>
      </c>
      <c r="B21" s="26" t="s">
        <v>19</v>
      </c>
      <c r="C21" s="26" t="s">
        <v>271</v>
      </c>
      <c r="D21" s="27">
        <v>5604</v>
      </c>
      <c r="E21" s="28">
        <v>0.55000000000000004</v>
      </c>
      <c r="F21" s="26">
        <v>69</v>
      </c>
    </row>
    <row r="22" spans="1:6" ht="15.75" thickBot="1" x14ac:dyDescent="0.3">
      <c r="A22" s="25">
        <v>14</v>
      </c>
      <c r="B22" s="26" t="s">
        <v>19</v>
      </c>
      <c r="C22" s="26" t="s">
        <v>272</v>
      </c>
      <c r="D22" s="27">
        <v>6400</v>
      </c>
      <c r="E22" s="28">
        <v>0.5</v>
      </c>
      <c r="F22" s="26">
        <v>57</v>
      </c>
    </row>
    <row r="23" spans="1:6" ht="15.75" thickBot="1" x14ac:dyDescent="0.3">
      <c r="A23" s="25">
        <v>14</v>
      </c>
      <c r="B23" s="26" t="s">
        <v>19</v>
      </c>
      <c r="C23" s="26" t="s">
        <v>273</v>
      </c>
      <c r="D23" s="27">
        <v>8386</v>
      </c>
      <c r="E23" s="28">
        <v>0.52</v>
      </c>
      <c r="F23" s="26">
        <v>72</v>
      </c>
    </row>
    <row r="24" spans="1:6" ht="15.75" thickBot="1" x14ac:dyDescent="0.3">
      <c r="A24" s="29">
        <v>18</v>
      </c>
      <c r="B24" s="26" t="s">
        <v>19</v>
      </c>
      <c r="C24" s="26" t="s">
        <v>274</v>
      </c>
      <c r="D24" s="27">
        <v>14579</v>
      </c>
      <c r="E24" s="28">
        <v>0.52</v>
      </c>
      <c r="F24" s="26">
        <v>128</v>
      </c>
    </row>
    <row r="25" spans="1:6" ht="39" thickBot="1" x14ac:dyDescent="0.3">
      <c r="A25" s="25">
        <v>14</v>
      </c>
      <c r="B25" s="26" t="s">
        <v>275</v>
      </c>
      <c r="C25" s="26" t="s">
        <v>276</v>
      </c>
      <c r="D25" s="27">
        <v>3862</v>
      </c>
      <c r="E25" s="28">
        <v>0.54</v>
      </c>
      <c r="F25" s="26">
        <v>36</v>
      </c>
    </row>
    <row r="26" spans="1:6" ht="39" thickBot="1" x14ac:dyDescent="0.3">
      <c r="A26" s="29">
        <v>18.5</v>
      </c>
      <c r="B26" s="26" t="s">
        <v>275</v>
      </c>
      <c r="C26" s="26" t="s">
        <v>277</v>
      </c>
      <c r="D26" s="27">
        <v>5645</v>
      </c>
      <c r="E26" s="28">
        <v>0.61</v>
      </c>
      <c r="F26" s="26">
        <v>80</v>
      </c>
    </row>
    <row r="27" spans="1:6" ht="26.25" thickBot="1" x14ac:dyDescent="0.3">
      <c r="A27" s="25">
        <v>14</v>
      </c>
      <c r="B27" s="26" t="s">
        <v>278</v>
      </c>
      <c r="C27" s="26" t="s">
        <v>279</v>
      </c>
      <c r="D27" s="27">
        <v>5790</v>
      </c>
      <c r="E27" s="28">
        <v>0.54</v>
      </c>
      <c r="F27" s="26">
        <v>64</v>
      </c>
    </row>
    <row r="28" spans="1:6" ht="15.75" thickBot="1" x14ac:dyDescent="0.3">
      <c r="A28" s="25">
        <v>14</v>
      </c>
      <c r="B28" s="26" t="s">
        <v>278</v>
      </c>
      <c r="C28" s="26" t="s">
        <v>280</v>
      </c>
      <c r="D28" s="27">
        <v>5790</v>
      </c>
      <c r="E28" s="28">
        <v>0.54</v>
      </c>
      <c r="F28" s="26">
        <v>64</v>
      </c>
    </row>
    <row r="29" spans="1:6" ht="15.75" thickBot="1" x14ac:dyDescent="0.3">
      <c r="A29" s="25">
        <v>14</v>
      </c>
      <c r="B29" s="26" t="s">
        <v>278</v>
      </c>
      <c r="C29" s="26" t="s">
        <v>281</v>
      </c>
      <c r="D29" s="27">
        <v>7040</v>
      </c>
      <c r="E29" s="28">
        <v>0.5</v>
      </c>
      <c r="F29" s="26">
        <v>62</v>
      </c>
    </row>
    <row r="30" spans="1:6" ht="15.75" thickBot="1" x14ac:dyDescent="0.3">
      <c r="A30" s="25">
        <v>14</v>
      </c>
      <c r="B30" s="26" t="s">
        <v>278</v>
      </c>
      <c r="C30" s="26" t="s">
        <v>282</v>
      </c>
      <c r="D30" s="27">
        <v>7040</v>
      </c>
      <c r="E30" s="28">
        <v>0.5</v>
      </c>
      <c r="F30" s="26">
        <v>62</v>
      </c>
    </row>
    <row r="31" spans="1:6" ht="15.75" thickBot="1" x14ac:dyDescent="0.3">
      <c r="A31" s="29">
        <v>18</v>
      </c>
      <c r="B31" s="26" t="s">
        <v>278</v>
      </c>
      <c r="C31" s="26" t="s">
        <v>283</v>
      </c>
      <c r="D31" s="27">
        <v>23652</v>
      </c>
      <c r="E31" s="28">
        <v>0.51</v>
      </c>
      <c r="F31" s="26">
        <v>84</v>
      </c>
    </row>
    <row r="32" spans="1:6" ht="15.75" thickBot="1" x14ac:dyDescent="0.3">
      <c r="A32" s="29">
        <v>18</v>
      </c>
      <c r="B32" s="26" t="s">
        <v>278</v>
      </c>
      <c r="C32" s="26" t="s">
        <v>284</v>
      </c>
      <c r="D32" s="27">
        <v>23652</v>
      </c>
      <c r="E32" s="28">
        <v>0.51</v>
      </c>
      <c r="F32" s="26">
        <v>84</v>
      </c>
    </row>
    <row r="33" spans="1:6" ht="15.75" thickBot="1" x14ac:dyDescent="0.3">
      <c r="A33" s="25">
        <v>14</v>
      </c>
      <c r="B33" s="26" t="s">
        <v>98</v>
      </c>
      <c r="C33" s="26" t="s">
        <v>285</v>
      </c>
      <c r="D33" s="27">
        <v>4636</v>
      </c>
      <c r="E33" s="28">
        <v>0.65</v>
      </c>
      <c r="F33" s="26">
        <v>78</v>
      </c>
    </row>
    <row r="34" spans="1:6" ht="15.75" thickBot="1" x14ac:dyDescent="0.3">
      <c r="A34" s="29">
        <v>19.5</v>
      </c>
      <c r="B34" s="26" t="s">
        <v>98</v>
      </c>
      <c r="C34" s="26" t="s">
        <v>286</v>
      </c>
      <c r="D34" s="27">
        <v>4838</v>
      </c>
      <c r="E34" s="28">
        <v>0.66</v>
      </c>
      <c r="F34" s="26">
        <v>91</v>
      </c>
    </row>
    <row r="35" spans="1:6" ht="15.75" thickBot="1" x14ac:dyDescent="0.3">
      <c r="A35" s="29">
        <v>19.5</v>
      </c>
      <c r="B35" s="26" t="s">
        <v>98</v>
      </c>
      <c r="C35" s="26" t="s">
        <v>287</v>
      </c>
      <c r="D35" s="27">
        <v>6075</v>
      </c>
      <c r="E35" s="28">
        <v>0.66</v>
      </c>
      <c r="F35" s="26">
        <v>100</v>
      </c>
    </row>
    <row r="36" spans="1:6" ht="26.25" thickBot="1" x14ac:dyDescent="0.3">
      <c r="A36" s="25">
        <v>14</v>
      </c>
      <c r="B36" s="26" t="s">
        <v>36</v>
      </c>
      <c r="C36" s="26" t="s">
        <v>288</v>
      </c>
      <c r="D36" s="27">
        <v>4700</v>
      </c>
      <c r="E36" s="28">
        <v>0.56999999999999995</v>
      </c>
      <c r="F36" s="26">
        <v>57</v>
      </c>
    </row>
    <row r="37" spans="1:6" ht="26.25" thickBot="1" x14ac:dyDescent="0.3">
      <c r="A37" s="25">
        <v>18</v>
      </c>
      <c r="B37" s="26" t="s">
        <v>36</v>
      </c>
      <c r="C37" s="26" t="s">
        <v>289</v>
      </c>
      <c r="D37" s="27">
        <v>7139</v>
      </c>
      <c r="E37" s="28">
        <v>0.51</v>
      </c>
      <c r="F37" s="26">
        <v>79</v>
      </c>
    </row>
    <row r="38" spans="1:6" ht="15.75" thickBot="1" x14ac:dyDescent="0.3">
      <c r="A38" s="25">
        <v>14</v>
      </c>
      <c r="B38" s="26" t="s">
        <v>290</v>
      </c>
      <c r="C38" s="26" t="s">
        <v>291</v>
      </c>
      <c r="D38" s="27">
        <v>3420</v>
      </c>
      <c r="E38" s="28">
        <v>0.62</v>
      </c>
      <c r="F38" s="26">
        <v>62</v>
      </c>
    </row>
    <row r="39" spans="1:6" ht="15.75" thickBot="1" x14ac:dyDescent="0.3">
      <c r="A39" s="25">
        <v>14</v>
      </c>
      <c r="B39" s="26" t="s">
        <v>57</v>
      </c>
      <c r="C39" s="26" t="s">
        <v>292</v>
      </c>
      <c r="D39" s="27">
        <v>8510</v>
      </c>
      <c r="E39" s="28">
        <v>0.54</v>
      </c>
      <c r="F39" s="26">
        <v>67</v>
      </c>
    </row>
    <row r="40" spans="1:6" ht="15.75" thickBot="1" x14ac:dyDescent="0.3">
      <c r="A40" s="25">
        <v>14</v>
      </c>
      <c r="B40" s="26" t="s">
        <v>57</v>
      </c>
      <c r="C40" s="26" t="s">
        <v>293</v>
      </c>
      <c r="D40" s="27">
        <v>8510</v>
      </c>
      <c r="E40" s="28">
        <v>0.54</v>
      </c>
      <c r="F40" s="26">
        <v>67</v>
      </c>
    </row>
    <row r="41" spans="1:6" ht="15.75" thickBot="1" x14ac:dyDescent="0.3">
      <c r="A41" s="25">
        <v>14</v>
      </c>
      <c r="B41" s="26" t="s">
        <v>57</v>
      </c>
      <c r="C41" s="26" t="s">
        <v>58</v>
      </c>
      <c r="D41" s="27">
        <v>4899</v>
      </c>
      <c r="E41" s="28">
        <v>0.5</v>
      </c>
      <c r="F41" s="26">
        <v>55</v>
      </c>
    </row>
    <row r="42" spans="1:6" ht="15.75" thickBot="1" x14ac:dyDescent="0.3">
      <c r="A42" s="25">
        <v>14</v>
      </c>
      <c r="B42" s="26" t="s">
        <v>57</v>
      </c>
      <c r="C42" s="26" t="s">
        <v>294</v>
      </c>
      <c r="D42" s="27">
        <v>8510</v>
      </c>
      <c r="E42" s="28">
        <v>0.54</v>
      </c>
      <c r="F42" s="26">
        <v>67</v>
      </c>
    </row>
    <row r="43" spans="1:6" x14ac:dyDescent="0.25">
      <c r="A43" s="46">
        <v>14</v>
      </c>
      <c r="B43" s="40" t="s">
        <v>57</v>
      </c>
      <c r="C43" s="30" t="s">
        <v>295</v>
      </c>
      <c r="D43" s="42">
        <v>8140</v>
      </c>
      <c r="E43" s="44">
        <v>0.55000000000000004</v>
      </c>
      <c r="F43" s="40">
        <v>72</v>
      </c>
    </row>
    <row r="44" spans="1:6" x14ac:dyDescent="0.25">
      <c r="A44" s="51"/>
      <c r="B44" s="48"/>
      <c r="C44" s="30" t="s">
        <v>296</v>
      </c>
      <c r="D44" s="49"/>
      <c r="E44" s="50"/>
      <c r="F44" s="48"/>
    </row>
    <row r="45" spans="1:6" ht="15.75" thickBot="1" x14ac:dyDescent="0.3">
      <c r="A45" s="47"/>
      <c r="B45" s="41"/>
      <c r="C45" s="26" t="s">
        <v>297</v>
      </c>
      <c r="D45" s="43"/>
      <c r="E45" s="45"/>
      <c r="F45" s="41"/>
    </row>
    <row r="46" spans="1:6" x14ac:dyDescent="0.25">
      <c r="A46" s="46">
        <v>14</v>
      </c>
      <c r="B46" s="40" t="s">
        <v>57</v>
      </c>
      <c r="C46" s="30" t="s">
        <v>60</v>
      </c>
      <c r="D46" s="42">
        <v>8705</v>
      </c>
      <c r="E46" s="44">
        <v>0.57999999999999996</v>
      </c>
      <c r="F46" s="40">
        <v>76</v>
      </c>
    </row>
    <row r="47" spans="1:6" x14ac:dyDescent="0.25">
      <c r="A47" s="51"/>
      <c r="B47" s="48"/>
      <c r="C47" s="30" t="s">
        <v>298</v>
      </c>
      <c r="D47" s="49"/>
      <c r="E47" s="50"/>
      <c r="F47" s="48"/>
    </row>
    <row r="48" spans="1:6" ht="15.75" thickBot="1" x14ac:dyDescent="0.3">
      <c r="A48" s="47"/>
      <c r="B48" s="41"/>
      <c r="C48" s="26" t="s">
        <v>299</v>
      </c>
      <c r="D48" s="43"/>
      <c r="E48" s="45"/>
      <c r="F48" s="41"/>
    </row>
    <row r="49" spans="1:6" x14ac:dyDescent="0.25">
      <c r="A49" s="46">
        <v>14</v>
      </c>
      <c r="B49" s="40" t="s">
        <v>57</v>
      </c>
      <c r="C49" s="30" t="s">
        <v>61</v>
      </c>
      <c r="D49" s="42">
        <v>8446</v>
      </c>
      <c r="E49" s="44">
        <v>0.52</v>
      </c>
      <c r="F49" s="40">
        <v>74</v>
      </c>
    </row>
    <row r="50" spans="1:6" x14ac:dyDescent="0.25">
      <c r="A50" s="51"/>
      <c r="B50" s="48"/>
      <c r="C50" s="30" t="s">
        <v>300</v>
      </c>
      <c r="D50" s="49"/>
      <c r="E50" s="50"/>
      <c r="F50" s="48"/>
    </row>
    <row r="51" spans="1:6" ht="15.75" thickBot="1" x14ac:dyDescent="0.3">
      <c r="A51" s="47"/>
      <c r="B51" s="41"/>
      <c r="C51" s="26" t="s">
        <v>301</v>
      </c>
      <c r="D51" s="43"/>
      <c r="E51" s="45"/>
      <c r="F51" s="41"/>
    </row>
    <row r="52" spans="1:6" ht="15.75" thickBot="1" x14ac:dyDescent="0.3">
      <c r="A52" s="25">
        <v>14</v>
      </c>
      <c r="B52" s="26" t="s">
        <v>57</v>
      </c>
      <c r="C52" s="26" t="s">
        <v>302</v>
      </c>
      <c r="D52" s="27">
        <v>7349</v>
      </c>
      <c r="E52" s="28">
        <v>0.5</v>
      </c>
      <c r="F52" s="26">
        <v>59</v>
      </c>
    </row>
    <row r="53" spans="1:6" x14ac:dyDescent="0.25">
      <c r="A53" s="40">
        <v>20</v>
      </c>
      <c r="B53" s="40" t="s">
        <v>57</v>
      </c>
      <c r="C53" s="30" t="s">
        <v>303</v>
      </c>
      <c r="D53" s="42">
        <v>11206</v>
      </c>
      <c r="E53" s="44">
        <v>0.56999999999999995</v>
      </c>
      <c r="F53" s="40">
        <v>90</v>
      </c>
    </row>
    <row r="54" spans="1:6" x14ac:dyDescent="0.25">
      <c r="A54" s="48"/>
      <c r="B54" s="48"/>
      <c r="C54" s="30" t="s">
        <v>304</v>
      </c>
      <c r="D54" s="49"/>
      <c r="E54" s="50"/>
      <c r="F54" s="48"/>
    </row>
    <row r="55" spans="1:6" ht="15.75" thickBot="1" x14ac:dyDescent="0.3">
      <c r="A55" s="41"/>
      <c r="B55" s="41"/>
      <c r="C55" s="26" t="s">
        <v>305</v>
      </c>
      <c r="D55" s="43"/>
      <c r="E55" s="45"/>
      <c r="F55" s="41"/>
    </row>
    <row r="56" spans="1:6" x14ac:dyDescent="0.25">
      <c r="A56" s="40">
        <v>24</v>
      </c>
      <c r="B56" s="40" t="s">
        <v>57</v>
      </c>
      <c r="C56" s="30" t="s">
        <v>306</v>
      </c>
      <c r="D56" s="42">
        <v>15356</v>
      </c>
      <c r="E56" s="44">
        <v>0.52</v>
      </c>
      <c r="F56" s="40">
        <v>146</v>
      </c>
    </row>
    <row r="57" spans="1:6" x14ac:dyDescent="0.25">
      <c r="A57" s="48"/>
      <c r="B57" s="48"/>
      <c r="C57" s="30" t="s">
        <v>307</v>
      </c>
      <c r="D57" s="49"/>
      <c r="E57" s="50"/>
      <c r="F57" s="48"/>
    </row>
    <row r="58" spans="1:6" ht="15.75" thickBot="1" x14ac:dyDescent="0.3">
      <c r="A58" s="41"/>
      <c r="B58" s="41"/>
      <c r="C58" s="26" t="s">
        <v>308</v>
      </c>
      <c r="D58" s="43"/>
      <c r="E58" s="45"/>
      <c r="F58" s="41"/>
    </row>
    <row r="59" spans="1:6" x14ac:dyDescent="0.25">
      <c r="A59" s="40">
        <v>18</v>
      </c>
      <c r="B59" s="40" t="s">
        <v>57</v>
      </c>
      <c r="C59" s="30" t="s">
        <v>309</v>
      </c>
      <c r="D59" s="42">
        <v>10669</v>
      </c>
      <c r="E59" s="44">
        <v>0.56999999999999995</v>
      </c>
      <c r="F59" s="40">
        <v>76</v>
      </c>
    </row>
    <row r="60" spans="1:6" x14ac:dyDescent="0.25">
      <c r="A60" s="48"/>
      <c r="B60" s="48"/>
      <c r="C60" s="30" t="s">
        <v>310</v>
      </c>
      <c r="D60" s="49"/>
      <c r="E60" s="50"/>
      <c r="F60" s="48"/>
    </row>
    <row r="61" spans="1:6" ht="15.75" thickBot="1" x14ac:dyDescent="0.3">
      <c r="A61" s="41"/>
      <c r="B61" s="41"/>
      <c r="C61" s="26" t="s">
        <v>311</v>
      </c>
      <c r="D61" s="43"/>
      <c r="E61" s="45"/>
      <c r="F61" s="41"/>
    </row>
    <row r="62" spans="1:6" x14ac:dyDescent="0.25">
      <c r="A62" s="40">
        <v>18</v>
      </c>
      <c r="B62" s="40" t="s">
        <v>57</v>
      </c>
      <c r="C62" s="30" t="s">
        <v>312</v>
      </c>
      <c r="D62" s="42">
        <v>11226</v>
      </c>
      <c r="E62" s="44">
        <v>0.61</v>
      </c>
      <c r="F62" s="40">
        <v>99</v>
      </c>
    </row>
    <row r="63" spans="1:6" x14ac:dyDescent="0.25">
      <c r="A63" s="48"/>
      <c r="B63" s="48"/>
      <c r="C63" s="30" t="s">
        <v>313</v>
      </c>
      <c r="D63" s="49"/>
      <c r="E63" s="50"/>
      <c r="F63" s="48"/>
    </row>
    <row r="64" spans="1:6" ht="15.75" thickBot="1" x14ac:dyDescent="0.3">
      <c r="A64" s="41"/>
      <c r="B64" s="41"/>
      <c r="C64" s="26" t="s">
        <v>314</v>
      </c>
      <c r="D64" s="43"/>
      <c r="E64" s="45"/>
      <c r="F64" s="41"/>
    </row>
    <row r="65" spans="1:6" x14ac:dyDescent="0.25">
      <c r="A65" s="40">
        <v>18</v>
      </c>
      <c r="B65" s="40" t="s">
        <v>57</v>
      </c>
      <c r="C65" s="30" t="s">
        <v>315</v>
      </c>
      <c r="D65" s="42">
        <v>11819</v>
      </c>
      <c r="E65" s="44">
        <v>0.56000000000000005</v>
      </c>
      <c r="F65" s="40">
        <v>107</v>
      </c>
    </row>
    <row r="66" spans="1:6" x14ac:dyDescent="0.25">
      <c r="A66" s="48"/>
      <c r="B66" s="48"/>
      <c r="C66" s="30" t="s">
        <v>316</v>
      </c>
      <c r="D66" s="49"/>
      <c r="E66" s="50"/>
      <c r="F66" s="48"/>
    </row>
    <row r="67" spans="1:6" ht="15.75" thickBot="1" x14ac:dyDescent="0.3">
      <c r="A67" s="41"/>
      <c r="B67" s="41"/>
      <c r="C67" s="26" t="s">
        <v>317</v>
      </c>
      <c r="D67" s="43"/>
      <c r="E67" s="45"/>
      <c r="F67" s="41"/>
    </row>
    <row r="68" spans="1:6" ht="15.75" thickBot="1" x14ac:dyDescent="0.3">
      <c r="A68" s="29">
        <v>18</v>
      </c>
      <c r="B68" s="26" t="s">
        <v>57</v>
      </c>
      <c r="C68" s="26" t="s">
        <v>318</v>
      </c>
      <c r="D68" s="27">
        <v>9953</v>
      </c>
      <c r="E68" s="28">
        <v>0.54</v>
      </c>
      <c r="F68" s="26">
        <v>80</v>
      </c>
    </row>
    <row r="69" spans="1:6" ht="15.75" thickBot="1" x14ac:dyDescent="0.3">
      <c r="A69" s="25">
        <v>14</v>
      </c>
      <c r="B69" s="26" t="s">
        <v>319</v>
      </c>
      <c r="C69" s="26" t="s">
        <v>320</v>
      </c>
      <c r="D69" s="27">
        <v>4569</v>
      </c>
      <c r="E69" s="28">
        <v>0.63</v>
      </c>
      <c r="F69" s="26">
        <v>71</v>
      </c>
    </row>
    <row r="70" spans="1:6" ht="26.25" thickBot="1" x14ac:dyDescent="0.3">
      <c r="A70" s="25">
        <v>14</v>
      </c>
      <c r="B70" s="26" t="s">
        <v>63</v>
      </c>
      <c r="C70" s="26" t="s">
        <v>321</v>
      </c>
      <c r="D70" s="27">
        <v>4120</v>
      </c>
      <c r="E70" s="28">
        <v>0.6</v>
      </c>
      <c r="F70" s="26">
        <v>60</v>
      </c>
    </row>
    <row r="71" spans="1:6" x14ac:dyDescent="0.25">
      <c r="A71" s="46">
        <v>14</v>
      </c>
      <c r="B71" s="40" t="s">
        <v>63</v>
      </c>
      <c r="C71" s="30" t="s">
        <v>322</v>
      </c>
      <c r="D71" s="42">
        <v>4180</v>
      </c>
      <c r="E71" s="44">
        <v>0.65</v>
      </c>
      <c r="F71" s="40">
        <v>73</v>
      </c>
    </row>
    <row r="72" spans="1:6" ht="15.75" thickBot="1" x14ac:dyDescent="0.3">
      <c r="A72" s="47"/>
      <c r="B72" s="41"/>
      <c r="C72" s="26" t="s">
        <v>64</v>
      </c>
      <c r="D72" s="43"/>
      <c r="E72" s="45"/>
      <c r="F72" s="41"/>
    </row>
    <row r="73" spans="1:6" ht="26.25" thickBot="1" x14ac:dyDescent="0.3">
      <c r="A73" s="25">
        <v>14</v>
      </c>
      <c r="B73" s="26" t="s">
        <v>63</v>
      </c>
      <c r="C73" s="26" t="s">
        <v>323</v>
      </c>
      <c r="D73" s="27">
        <v>4180</v>
      </c>
      <c r="E73" s="28">
        <v>0.65</v>
      </c>
      <c r="F73" s="26">
        <v>73</v>
      </c>
    </row>
    <row r="74" spans="1:6" x14ac:dyDescent="0.25">
      <c r="A74" s="40">
        <v>18</v>
      </c>
      <c r="B74" s="40" t="s">
        <v>63</v>
      </c>
      <c r="C74" s="30" t="s">
        <v>324</v>
      </c>
      <c r="D74" s="42">
        <v>6281</v>
      </c>
      <c r="E74" s="44">
        <v>0.59</v>
      </c>
      <c r="F74" s="40">
        <v>67</v>
      </c>
    </row>
    <row r="75" spans="1:6" ht="15.75" thickBot="1" x14ac:dyDescent="0.3">
      <c r="A75" s="41"/>
      <c r="B75" s="41"/>
      <c r="C75" s="26" t="s">
        <v>325</v>
      </c>
      <c r="D75" s="43"/>
      <c r="E75" s="45"/>
      <c r="F75" s="41"/>
    </row>
    <row r="76" spans="1:6" x14ac:dyDescent="0.25">
      <c r="A76" s="40">
        <v>18</v>
      </c>
      <c r="B76" s="40" t="s">
        <v>63</v>
      </c>
      <c r="C76" s="30" t="s">
        <v>326</v>
      </c>
      <c r="D76" s="42">
        <v>5710</v>
      </c>
      <c r="E76" s="44">
        <v>0.59</v>
      </c>
      <c r="F76" s="40">
        <v>89</v>
      </c>
    </row>
    <row r="77" spans="1:6" ht="15.75" thickBot="1" x14ac:dyDescent="0.3">
      <c r="A77" s="41"/>
      <c r="B77" s="41"/>
      <c r="C77" s="26" t="s">
        <v>327</v>
      </c>
      <c r="D77" s="43"/>
      <c r="E77" s="45"/>
      <c r="F77" s="41"/>
    </row>
    <row r="78" spans="1:6" x14ac:dyDescent="0.25">
      <c r="A78" s="40">
        <v>18</v>
      </c>
      <c r="B78" s="40" t="s">
        <v>63</v>
      </c>
      <c r="C78" s="30" t="s">
        <v>328</v>
      </c>
      <c r="D78" s="42">
        <v>5993</v>
      </c>
      <c r="E78" s="44">
        <v>0.61</v>
      </c>
      <c r="F78" s="40">
        <v>120</v>
      </c>
    </row>
    <row r="79" spans="1:6" ht="15.75" thickBot="1" x14ac:dyDescent="0.3">
      <c r="A79" s="41"/>
      <c r="B79" s="41"/>
      <c r="C79" s="26" t="s">
        <v>329</v>
      </c>
      <c r="D79" s="43"/>
      <c r="E79" s="45"/>
      <c r="F79" s="41"/>
    </row>
    <row r="80" spans="1:6" ht="26.25" thickBot="1" x14ac:dyDescent="0.3">
      <c r="A80" s="29">
        <v>18</v>
      </c>
      <c r="B80" s="26" t="s">
        <v>63</v>
      </c>
      <c r="C80" s="26" t="s">
        <v>330</v>
      </c>
      <c r="D80" s="27">
        <v>4909</v>
      </c>
      <c r="E80" s="28">
        <v>0.74</v>
      </c>
      <c r="F80" s="26">
        <v>104</v>
      </c>
    </row>
    <row r="81" spans="1:6" ht="26.25" thickBot="1" x14ac:dyDescent="0.3">
      <c r="A81" s="29">
        <v>20</v>
      </c>
      <c r="B81" s="26" t="s">
        <v>63</v>
      </c>
      <c r="C81" s="26" t="s">
        <v>331</v>
      </c>
      <c r="D81" s="27">
        <v>7038</v>
      </c>
      <c r="E81" s="28">
        <v>0.62</v>
      </c>
      <c r="F81" s="26">
        <v>79</v>
      </c>
    </row>
    <row r="82" spans="1:6" ht="26.25" thickBot="1" x14ac:dyDescent="0.3">
      <c r="A82" s="29">
        <v>20</v>
      </c>
      <c r="B82" s="26" t="s">
        <v>63</v>
      </c>
      <c r="C82" s="26" t="s">
        <v>332</v>
      </c>
      <c r="D82" s="27">
        <v>7045</v>
      </c>
      <c r="E82" s="28">
        <v>0.65</v>
      </c>
      <c r="F82" s="26">
        <v>131</v>
      </c>
    </row>
    <row r="83" spans="1:6" ht="15.75" thickBot="1" x14ac:dyDescent="0.3">
      <c r="A83" s="25">
        <v>14</v>
      </c>
      <c r="B83" s="26" t="s">
        <v>45</v>
      </c>
      <c r="C83" s="26" t="s">
        <v>333</v>
      </c>
      <c r="D83" s="27">
        <v>4318</v>
      </c>
      <c r="E83" s="28">
        <v>0.61</v>
      </c>
      <c r="F83" s="26">
        <v>69</v>
      </c>
    </row>
    <row r="84" spans="1:6" ht="15.75" thickBot="1" x14ac:dyDescent="0.3">
      <c r="A84" s="25">
        <v>19.5</v>
      </c>
      <c r="B84" s="26" t="s">
        <v>45</v>
      </c>
      <c r="C84" s="26" t="s">
        <v>334</v>
      </c>
      <c r="D84" s="27">
        <v>5083</v>
      </c>
      <c r="E84" s="28">
        <v>0.6</v>
      </c>
      <c r="F84" s="26">
        <v>82</v>
      </c>
    </row>
    <row r="85" spans="1:6" ht="15.75" thickBot="1" x14ac:dyDescent="0.3">
      <c r="A85" s="25">
        <v>19.5</v>
      </c>
      <c r="B85" s="26" t="s">
        <v>45</v>
      </c>
      <c r="C85" s="26" t="s">
        <v>335</v>
      </c>
      <c r="D85" s="27">
        <v>5575</v>
      </c>
      <c r="E85" s="28">
        <v>0.6</v>
      </c>
      <c r="F85" s="26">
        <v>87</v>
      </c>
    </row>
    <row r="86" spans="1:6" ht="15.75" thickBot="1" x14ac:dyDescent="0.3">
      <c r="A86" s="25">
        <v>14</v>
      </c>
      <c r="B86" s="26" t="s">
        <v>45</v>
      </c>
      <c r="C86" s="26" t="s">
        <v>336</v>
      </c>
      <c r="D86" s="27">
        <v>4636</v>
      </c>
      <c r="E86" s="28">
        <v>0.65</v>
      </c>
      <c r="F86" s="26">
        <v>78</v>
      </c>
    </row>
    <row r="87" spans="1:6" ht="15.75" thickBot="1" x14ac:dyDescent="0.3">
      <c r="A87" s="29">
        <v>19.5</v>
      </c>
      <c r="B87" s="26" t="s">
        <v>45</v>
      </c>
      <c r="C87" s="26" t="s">
        <v>337</v>
      </c>
      <c r="D87" s="27">
        <v>4838</v>
      </c>
      <c r="E87" s="28">
        <v>0.66</v>
      </c>
      <c r="F87" s="26">
        <v>91</v>
      </c>
    </row>
    <row r="88" spans="1:6" ht="15.75" thickBot="1" x14ac:dyDescent="0.3">
      <c r="A88" s="29">
        <v>19.5</v>
      </c>
      <c r="B88" s="26" t="s">
        <v>45</v>
      </c>
      <c r="C88" s="26" t="s">
        <v>338</v>
      </c>
      <c r="D88" s="27">
        <v>6075</v>
      </c>
      <c r="E88" s="28">
        <v>0.66</v>
      </c>
      <c r="F88" s="26">
        <v>100</v>
      </c>
    </row>
    <row r="89" spans="1:6" ht="15.75" thickBot="1" x14ac:dyDescent="0.3">
      <c r="A89" s="37" t="s">
        <v>339</v>
      </c>
      <c r="B89" s="38"/>
      <c r="C89" s="39"/>
      <c r="D89" s="31">
        <f>AVERAGE(D2:D88)</f>
        <v>7278.5671641791041</v>
      </c>
      <c r="E89" s="32">
        <f>AVERAGE(E2:E88)</f>
        <v>0.57104477611940285</v>
      </c>
      <c r="F89" s="33">
        <f>AVERAGE(F2:F88)</f>
        <v>78.656716417910445</v>
      </c>
    </row>
  </sheetData>
  <mergeCells count="61">
    <mergeCell ref="A46:A48"/>
    <mergeCell ref="B46:B48"/>
    <mergeCell ref="D46:D48"/>
    <mergeCell ref="E46:E48"/>
    <mergeCell ref="F46:F48"/>
    <mergeCell ref="A43:A45"/>
    <mergeCell ref="B43:B45"/>
    <mergeCell ref="D43:D45"/>
    <mergeCell ref="E43:E45"/>
    <mergeCell ref="F43:F45"/>
    <mergeCell ref="A53:A55"/>
    <mergeCell ref="B53:B55"/>
    <mergeCell ref="D53:D55"/>
    <mergeCell ref="E53:E55"/>
    <mergeCell ref="F53:F55"/>
    <mergeCell ref="A49:A51"/>
    <mergeCell ref="B49:B51"/>
    <mergeCell ref="D49:D51"/>
    <mergeCell ref="E49:E51"/>
    <mergeCell ref="F49:F51"/>
    <mergeCell ref="A59:A61"/>
    <mergeCell ref="B59:B61"/>
    <mergeCell ref="D59:D61"/>
    <mergeCell ref="E59:E61"/>
    <mergeCell ref="F59:F61"/>
    <mergeCell ref="A56:A58"/>
    <mergeCell ref="B56:B58"/>
    <mergeCell ref="D56:D58"/>
    <mergeCell ref="E56:E58"/>
    <mergeCell ref="F56:F58"/>
    <mergeCell ref="A65:A67"/>
    <mergeCell ref="B65:B67"/>
    <mergeCell ref="D65:D67"/>
    <mergeCell ref="E65:E67"/>
    <mergeCell ref="F65:F67"/>
    <mergeCell ref="A62:A64"/>
    <mergeCell ref="B62:B64"/>
    <mergeCell ref="D62:D64"/>
    <mergeCell ref="E62:E64"/>
    <mergeCell ref="F62:F64"/>
    <mergeCell ref="A74:A75"/>
    <mergeCell ref="B74:B75"/>
    <mergeCell ref="D74:D75"/>
    <mergeCell ref="E74:E75"/>
    <mergeCell ref="F74:F75"/>
    <mergeCell ref="A71:A72"/>
    <mergeCell ref="B71:B72"/>
    <mergeCell ref="D71:D72"/>
    <mergeCell ref="E71:E72"/>
    <mergeCell ref="F71:F72"/>
    <mergeCell ref="F76:F77"/>
    <mergeCell ref="A78:A79"/>
    <mergeCell ref="B78:B79"/>
    <mergeCell ref="D78:D79"/>
    <mergeCell ref="E78:E79"/>
    <mergeCell ref="F78:F79"/>
    <mergeCell ref="A89:C89"/>
    <mergeCell ref="A76:A77"/>
    <mergeCell ref="B76:B77"/>
    <mergeCell ref="D76:D77"/>
    <mergeCell ref="E76:E77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workbookViewId="0">
      <selection activeCell="I9" sqref="I9"/>
    </sheetView>
  </sheetViews>
  <sheetFormatPr defaultRowHeight="15" x14ac:dyDescent="0.25"/>
  <cols>
    <col min="1" max="1" width="20.140625" customWidth="1"/>
    <col min="2" max="2" width="17.140625" customWidth="1"/>
    <col min="3" max="3" width="16.5703125" customWidth="1"/>
    <col min="4" max="4" width="16.42578125" customWidth="1"/>
    <col min="5" max="5" width="18.140625" customWidth="1"/>
    <col min="6" max="6" width="17.28515625" customWidth="1"/>
  </cols>
  <sheetData>
    <row r="1" spans="1:6" ht="26.25" thickBot="1" x14ac:dyDescent="0.3">
      <c r="A1" s="23" t="s">
        <v>249</v>
      </c>
      <c r="B1" s="24" t="s">
        <v>250</v>
      </c>
      <c r="C1" s="24" t="s">
        <v>251</v>
      </c>
      <c r="D1" s="24" t="s">
        <v>340</v>
      </c>
      <c r="E1" s="24" t="s">
        <v>253</v>
      </c>
      <c r="F1" s="24" t="s">
        <v>254</v>
      </c>
    </row>
    <row r="2" spans="1:6" ht="15.75" thickBot="1" x14ac:dyDescent="0.3">
      <c r="A2" s="25">
        <v>14</v>
      </c>
      <c r="B2" s="26" t="s">
        <v>8</v>
      </c>
      <c r="C2" s="26" t="s">
        <v>341</v>
      </c>
      <c r="D2" s="26">
        <v>0.82</v>
      </c>
      <c r="E2" s="28">
        <v>0.84</v>
      </c>
      <c r="F2" s="26">
        <v>72</v>
      </c>
    </row>
    <row r="3" spans="1:6" ht="15.75" thickBot="1" x14ac:dyDescent="0.3">
      <c r="A3" s="25">
        <v>14</v>
      </c>
      <c r="B3" s="26" t="s">
        <v>19</v>
      </c>
      <c r="C3" s="26" t="s">
        <v>342</v>
      </c>
      <c r="D3" s="26">
        <v>0.79</v>
      </c>
      <c r="E3" s="28">
        <v>0.86</v>
      </c>
      <c r="F3" s="26">
        <v>68</v>
      </c>
    </row>
    <row r="4" spans="1:6" ht="15.75" thickBot="1" x14ac:dyDescent="0.3">
      <c r="A4" s="25">
        <v>14</v>
      </c>
      <c r="B4" s="26" t="s">
        <v>19</v>
      </c>
      <c r="C4" s="26" t="s">
        <v>343</v>
      </c>
      <c r="D4" s="26">
        <v>0.82</v>
      </c>
      <c r="E4" s="28">
        <v>0.84</v>
      </c>
      <c r="F4" s="26">
        <v>68</v>
      </c>
    </row>
    <row r="5" spans="1:6" ht="15.75" thickBot="1" x14ac:dyDescent="0.3">
      <c r="A5" s="25">
        <v>14</v>
      </c>
      <c r="B5" s="26" t="s">
        <v>19</v>
      </c>
      <c r="C5" s="26" t="s">
        <v>344</v>
      </c>
      <c r="D5" s="26">
        <v>0.89</v>
      </c>
      <c r="E5" s="28">
        <v>0.87</v>
      </c>
      <c r="F5" s="26">
        <v>70</v>
      </c>
    </row>
    <row r="6" spans="1:6" ht="15.75" thickBot="1" x14ac:dyDescent="0.3">
      <c r="A6" s="25">
        <v>14</v>
      </c>
      <c r="B6" s="26" t="s">
        <v>19</v>
      </c>
      <c r="C6" s="26" t="s">
        <v>345</v>
      </c>
      <c r="D6" s="26">
        <v>0.89</v>
      </c>
      <c r="E6" s="28">
        <v>0.87</v>
      </c>
      <c r="F6" s="26">
        <v>70</v>
      </c>
    </row>
    <row r="7" spans="1:6" ht="15.75" thickBot="1" x14ac:dyDescent="0.3">
      <c r="A7" s="25">
        <v>14</v>
      </c>
      <c r="B7" s="26" t="s">
        <v>19</v>
      </c>
      <c r="C7" s="26" t="s">
        <v>346</v>
      </c>
      <c r="D7" s="26">
        <v>0.89</v>
      </c>
      <c r="E7" s="28">
        <v>0.87</v>
      </c>
      <c r="F7" s="26">
        <v>70</v>
      </c>
    </row>
    <row r="8" spans="1:6" ht="15.75" thickBot="1" x14ac:dyDescent="0.3">
      <c r="A8" s="25">
        <v>14</v>
      </c>
      <c r="B8" s="26" t="s">
        <v>19</v>
      </c>
      <c r="C8" s="26" t="s">
        <v>347</v>
      </c>
      <c r="D8" s="26">
        <v>0.89</v>
      </c>
      <c r="E8" s="28">
        <v>0.87</v>
      </c>
      <c r="F8" s="26">
        <v>70</v>
      </c>
    </row>
    <row r="9" spans="1:6" ht="26.25" thickBot="1" x14ac:dyDescent="0.3">
      <c r="A9" s="25">
        <v>14</v>
      </c>
      <c r="B9" s="26" t="s">
        <v>19</v>
      </c>
      <c r="C9" s="26" t="s">
        <v>348</v>
      </c>
      <c r="D9" s="26">
        <v>0.79</v>
      </c>
      <c r="E9" s="28">
        <v>0.86</v>
      </c>
      <c r="F9" s="26">
        <v>68</v>
      </c>
    </row>
    <row r="10" spans="1:6" ht="26.25" thickBot="1" x14ac:dyDescent="0.3">
      <c r="A10" s="25">
        <v>14</v>
      </c>
      <c r="B10" s="26" t="s">
        <v>19</v>
      </c>
      <c r="C10" s="26" t="s">
        <v>349</v>
      </c>
      <c r="D10" s="26">
        <v>0.81</v>
      </c>
      <c r="E10" s="28">
        <v>0.86</v>
      </c>
      <c r="F10" s="26">
        <v>77</v>
      </c>
    </row>
    <row r="11" spans="1:6" ht="26.25" thickBot="1" x14ac:dyDescent="0.3">
      <c r="A11" s="25">
        <v>14</v>
      </c>
      <c r="B11" s="26" t="s">
        <v>19</v>
      </c>
      <c r="C11" s="26" t="s">
        <v>350</v>
      </c>
      <c r="D11" s="26">
        <v>0.81</v>
      </c>
      <c r="E11" s="28">
        <v>0.87</v>
      </c>
      <c r="F11" s="26">
        <v>83</v>
      </c>
    </row>
    <row r="12" spans="1:6" ht="15.75" thickBot="1" x14ac:dyDescent="0.3">
      <c r="A12" s="25">
        <v>14</v>
      </c>
      <c r="B12" s="26" t="s">
        <v>19</v>
      </c>
      <c r="C12" s="26" t="s">
        <v>351</v>
      </c>
      <c r="D12" s="26">
        <v>0.97</v>
      </c>
      <c r="E12" s="28">
        <v>0.81</v>
      </c>
      <c r="F12" s="26">
        <v>68</v>
      </c>
    </row>
    <row r="13" spans="1:6" ht="15.75" thickBot="1" x14ac:dyDescent="0.3">
      <c r="A13" s="25">
        <v>14</v>
      </c>
      <c r="B13" s="26" t="s">
        <v>19</v>
      </c>
      <c r="C13" s="26" t="s">
        <v>352</v>
      </c>
      <c r="D13" s="26">
        <v>0.77</v>
      </c>
      <c r="E13" s="28">
        <v>0.84</v>
      </c>
      <c r="F13" s="26">
        <v>72</v>
      </c>
    </row>
    <row r="14" spans="1:6" ht="15.75" thickBot="1" x14ac:dyDescent="0.3">
      <c r="A14" s="25">
        <v>14</v>
      </c>
      <c r="B14" s="26" t="s">
        <v>19</v>
      </c>
      <c r="C14" s="26" t="s">
        <v>353</v>
      </c>
      <c r="D14" s="26">
        <v>0.82</v>
      </c>
      <c r="E14" s="28">
        <v>0.84</v>
      </c>
      <c r="F14" s="26">
        <v>68</v>
      </c>
    </row>
    <row r="15" spans="1:6" ht="15.75" thickBot="1" x14ac:dyDescent="0.3">
      <c r="A15" s="25">
        <v>14</v>
      </c>
      <c r="B15" s="26" t="s">
        <v>19</v>
      </c>
      <c r="C15" s="26" t="s">
        <v>354</v>
      </c>
      <c r="D15" s="26">
        <v>0.89</v>
      </c>
      <c r="E15" s="28">
        <v>0.87</v>
      </c>
      <c r="F15" s="26">
        <v>70</v>
      </c>
    </row>
    <row r="16" spans="1:6" ht="15.75" thickBot="1" x14ac:dyDescent="0.3">
      <c r="A16" s="25">
        <v>14</v>
      </c>
      <c r="B16" s="26" t="s">
        <v>19</v>
      </c>
      <c r="C16" s="26" t="s">
        <v>355</v>
      </c>
      <c r="D16" s="26">
        <v>0.86</v>
      </c>
      <c r="E16" s="28">
        <v>0.84</v>
      </c>
      <c r="F16" s="26">
        <v>76</v>
      </c>
    </row>
    <row r="17" spans="1:6" ht="15.75" thickBot="1" x14ac:dyDescent="0.3">
      <c r="A17" s="25">
        <v>18</v>
      </c>
      <c r="B17" s="34" t="s">
        <v>19</v>
      </c>
      <c r="C17" s="34" t="s">
        <v>356</v>
      </c>
      <c r="D17" s="34">
        <v>1.2</v>
      </c>
      <c r="E17" s="35">
        <v>0.83</v>
      </c>
      <c r="F17" s="34">
        <v>84</v>
      </c>
    </row>
    <row r="18" spans="1:6" ht="15.75" thickBot="1" x14ac:dyDescent="0.3">
      <c r="A18" s="25">
        <v>20</v>
      </c>
      <c r="B18" s="34" t="s">
        <v>19</v>
      </c>
      <c r="C18" s="34" t="s">
        <v>357</v>
      </c>
      <c r="D18" s="34">
        <v>1.47</v>
      </c>
      <c r="E18" s="35">
        <v>0.85</v>
      </c>
      <c r="F18" s="34">
        <v>128</v>
      </c>
    </row>
    <row r="19" spans="1:6" ht="26.25" thickBot="1" x14ac:dyDescent="0.3">
      <c r="A19" s="25">
        <v>14</v>
      </c>
      <c r="B19" s="26" t="s">
        <v>275</v>
      </c>
      <c r="C19" s="26" t="s">
        <v>358</v>
      </c>
      <c r="D19" s="26">
        <v>0.83</v>
      </c>
      <c r="E19" s="28">
        <v>0.82</v>
      </c>
      <c r="F19" s="26">
        <v>66</v>
      </c>
    </row>
    <row r="20" spans="1:6" ht="26.25" thickBot="1" x14ac:dyDescent="0.3">
      <c r="A20" s="25">
        <v>14</v>
      </c>
      <c r="B20" s="26" t="s">
        <v>275</v>
      </c>
      <c r="C20" s="26" t="s">
        <v>359</v>
      </c>
      <c r="D20" s="26">
        <v>0.7</v>
      </c>
      <c r="E20" s="28">
        <v>0.86</v>
      </c>
      <c r="F20" s="26">
        <v>53</v>
      </c>
    </row>
    <row r="21" spans="1:6" ht="26.25" thickBot="1" x14ac:dyDescent="0.3">
      <c r="A21" s="25">
        <v>20</v>
      </c>
      <c r="B21" s="34" t="s">
        <v>275</v>
      </c>
      <c r="C21" s="34" t="s">
        <v>360</v>
      </c>
      <c r="D21" s="34">
        <v>1.1200000000000001</v>
      </c>
      <c r="E21" s="35">
        <v>0.82</v>
      </c>
      <c r="F21" s="34">
        <v>115</v>
      </c>
    </row>
    <row r="22" spans="1:6" ht="26.25" thickBot="1" x14ac:dyDescent="0.3">
      <c r="A22" s="25">
        <v>24</v>
      </c>
      <c r="B22" s="34" t="s">
        <v>275</v>
      </c>
      <c r="C22" s="34" t="s">
        <v>361</v>
      </c>
      <c r="D22" s="34">
        <v>0.95</v>
      </c>
      <c r="E22" s="35">
        <v>0.83</v>
      </c>
      <c r="F22" s="34">
        <v>150</v>
      </c>
    </row>
    <row r="23" spans="1:6" ht="26.25" thickBot="1" x14ac:dyDescent="0.3">
      <c r="A23" s="25">
        <v>18.5</v>
      </c>
      <c r="B23" s="34" t="s">
        <v>275</v>
      </c>
      <c r="C23" s="34" t="s">
        <v>97</v>
      </c>
      <c r="D23" s="34">
        <v>0.83</v>
      </c>
      <c r="E23" s="35">
        <v>0.89</v>
      </c>
      <c r="F23" s="34">
        <v>77</v>
      </c>
    </row>
    <row r="24" spans="1:6" ht="26.25" thickBot="1" x14ac:dyDescent="0.3">
      <c r="A24" s="25">
        <v>18.5</v>
      </c>
      <c r="B24" s="34" t="s">
        <v>275</v>
      </c>
      <c r="C24" s="34" t="s">
        <v>362</v>
      </c>
      <c r="D24" s="34">
        <v>0.93</v>
      </c>
      <c r="E24" s="35">
        <v>0.85</v>
      </c>
      <c r="F24" s="34">
        <v>96</v>
      </c>
    </row>
    <row r="25" spans="1:6" ht="26.25" thickBot="1" x14ac:dyDescent="0.3">
      <c r="A25" s="25">
        <v>14</v>
      </c>
      <c r="B25" s="26" t="s">
        <v>278</v>
      </c>
      <c r="C25" s="26" t="s">
        <v>363</v>
      </c>
      <c r="D25" s="26">
        <v>0.81</v>
      </c>
      <c r="E25" s="28">
        <v>0.85</v>
      </c>
      <c r="F25" s="26">
        <v>64</v>
      </c>
    </row>
    <row r="26" spans="1:6" ht="15.75" thickBot="1" x14ac:dyDescent="0.3">
      <c r="A26" s="25">
        <v>14</v>
      </c>
      <c r="B26" s="26" t="s">
        <v>278</v>
      </c>
      <c r="C26" s="26" t="s">
        <v>364</v>
      </c>
      <c r="D26" s="26">
        <v>0.81</v>
      </c>
      <c r="E26" s="28">
        <v>0.85</v>
      </c>
      <c r="F26" s="26">
        <v>64</v>
      </c>
    </row>
    <row r="27" spans="1:6" ht="15.75" thickBot="1" x14ac:dyDescent="0.3">
      <c r="A27" s="25">
        <v>14</v>
      </c>
      <c r="B27" s="26" t="s">
        <v>278</v>
      </c>
      <c r="C27" s="26" t="s">
        <v>365</v>
      </c>
      <c r="D27" s="26">
        <v>0.91</v>
      </c>
      <c r="E27" s="28">
        <v>0.8</v>
      </c>
      <c r="F27" s="26">
        <v>63</v>
      </c>
    </row>
    <row r="28" spans="1:6" ht="15.75" thickBot="1" x14ac:dyDescent="0.3">
      <c r="A28" s="25">
        <v>14</v>
      </c>
      <c r="B28" s="26" t="s">
        <v>278</v>
      </c>
      <c r="C28" s="26" t="s">
        <v>366</v>
      </c>
      <c r="D28" s="26">
        <v>0.75</v>
      </c>
      <c r="E28" s="28">
        <v>0.83</v>
      </c>
      <c r="F28" s="26">
        <v>69</v>
      </c>
    </row>
    <row r="29" spans="1:6" ht="15.75" thickBot="1" x14ac:dyDescent="0.3">
      <c r="A29" s="25">
        <v>14</v>
      </c>
      <c r="B29" s="26" t="s">
        <v>278</v>
      </c>
      <c r="C29" s="26" t="s">
        <v>367</v>
      </c>
      <c r="D29" s="26">
        <v>0.91</v>
      </c>
      <c r="E29" s="28">
        <v>0.8</v>
      </c>
      <c r="F29" s="26">
        <v>63</v>
      </c>
    </row>
    <row r="30" spans="1:6" ht="15.75" thickBot="1" x14ac:dyDescent="0.3">
      <c r="A30" s="25">
        <v>14</v>
      </c>
      <c r="B30" s="26" t="s">
        <v>278</v>
      </c>
      <c r="C30" s="26" t="s">
        <v>368</v>
      </c>
      <c r="D30" s="26">
        <v>0.75</v>
      </c>
      <c r="E30" s="28">
        <v>0.83</v>
      </c>
      <c r="F30" s="26">
        <v>69</v>
      </c>
    </row>
    <row r="31" spans="1:6" ht="15.75" thickBot="1" x14ac:dyDescent="0.3">
      <c r="A31" s="25">
        <v>14</v>
      </c>
      <c r="B31" s="26" t="s">
        <v>278</v>
      </c>
      <c r="C31" s="26" t="s">
        <v>369</v>
      </c>
      <c r="D31" s="26">
        <v>0.7</v>
      </c>
      <c r="E31" s="28">
        <v>0.82</v>
      </c>
      <c r="F31" s="26">
        <v>70</v>
      </c>
    </row>
    <row r="32" spans="1:6" ht="15.75" thickBot="1" x14ac:dyDescent="0.3">
      <c r="A32" s="25">
        <v>18</v>
      </c>
      <c r="B32" s="34" t="s">
        <v>278</v>
      </c>
      <c r="C32" s="34" t="s">
        <v>370</v>
      </c>
      <c r="D32" s="34">
        <v>1.08</v>
      </c>
      <c r="E32" s="35">
        <v>0.86</v>
      </c>
      <c r="F32" s="34">
        <v>84</v>
      </c>
    </row>
    <row r="33" spans="1:6" ht="15.75" thickBot="1" x14ac:dyDescent="0.3">
      <c r="A33" s="25">
        <v>18</v>
      </c>
      <c r="B33" s="34" t="s">
        <v>278</v>
      </c>
      <c r="C33" s="34" t="s">
        <v>371</v>
      </c>
      <c r="D33" s="34">
        <v>1.08</v>
      </c>
      <c r="E33" s="35">
        <v>0.86</v>
      </c>
      <c r="F33" s="34">
        <v>84</v>
      </c>
    </row>
    <row r="34" spans="1:6" ht="15.75" thickBot="1" x14ac:dyDescent="0.3">
      <c r="A34" s="25">
        <v>14</v>
      </c>
      <c r="B34" s="26" t="s">
        <v>98</v>
      </c>
      <c r="C34" s="26" t="s">
        <v>372</v>
      </c>
      <c r="D34" s="26">
        <v>0.63</v>
      </c>
      <c r="E34" s="28">
        <v>0.85</v>
      </c>
      <c r="F34" s="26">
        <v>72</v>
      </c>
    </row>
    <row r="35" spans="1:6" ht="26.25" thickBot="1" x14ac:dyDescent="0.3">
      <c r="A35" s="25">
        <v>14</v>
      </c>
      <c r="B35" s="26" t="s">
        <v>373</v>
      </c>
      <c r="C35" s="26" t="s">
        <v>374</v>
      </c>
      <c r="D35" s="26">
        <v>0.96</v>
      </c>
      <c r="E35" s="28">
        <v>0.83</v>
      </c>
      <c r="F35" s="26">
        <v>34</v>
      </c>
    </row>
    <row r="36" spans="1:6" ht="26.25" thickBot="1" x14ac:dyDescent="0.3">
      <c r="A36" s="25">
        <v>14</v>
      </c>
      <c r="B36" s="26" t="s">
        <v>373</v>
      </c>
      <c r="C36" s="26" t="s">
        <v>375</v>
      </c>
      <c r="D36" s="26">
        <v>0.94</v>
      </c>
      <c r="E36" s="28">
        <v>0.92</v>
      </c>
      <c r="F36" s="26">
        <v>58</v>
      </c>
    </row>
    <row r="37" spans="1:6" ht="26.25" thickBot="1" x14ac:dyDescent="0.3">
      <c r="A37" s="25">
        <v>14</v>
      </c>
      <c r="B37" s="26" t="s">
        <v>373</v>
      </c>
      <c r="C37" s="26" t="s">
        <v>376</v>
      </c>
      <c r="D37" s="26">
        <v>0.94</v>
      </c>
      <c r="E37" s="28">
        <v>0.92</v>
      </c>
      <c r="F37" s="26">
        <v>58</v>
      </c>
    </row>
    <row r="38" spans="1:6" ht="26.25" thickBot="1" x14ac:dyDescent="0.3">
      <c r="A38" s="25">
        <v>14</v>
      </c>
      <c r="B38" s="26" t="s">
        <v>377</v>
      </c>
      <c r="C38" s="26" t="s">
        <v>378</v>
      </c>
      <c r="D38" s="26">
        <v>0.59</v>
      </c>
      <c r="E38" s="28">
        <v>0.86</v>
      </c>
      <c r="F38" s="26">
        <v>35</v>
      </c>
    </row>
    <row r="39" spans="1:6" ht="26.25" thickBot="1" x14ac:dyDescent="0.3">
      <c r="A39" s="25">
        <v>14</v>
      </c>
      <c r="B39" s="26" t="s">
        <v>377</v>
      </c>
      <c r="C39" s="26" t="s">
        <v>379</v>
      </c>
      <c r="D39" s="26">
        <v>0.53</v>
      </c>
      <c r="E39" s="28">
        <v>0.81</v>
      </c>
      <c r="F39" s="26">
        <v>29</v>
      </c>
    </row>
    <row r="40" spans="1:6" ht="15.75" thickBot="1" x14ac:dyDescent="0.3">
      <c r="A40" s="25">
        <v>14</v>
      </c>
      <c r="B40" s="26" t="s">
        <v>57</v>
      </c>
      <c r="C40" s="26" t="s">
        <v>380</v>
      </c>
      <c r="D40" s="26">
        <v>0.93</v>
      </c>
      <c r="E40" s="28">
        <v>0.82</v>
      </c>
      <c r="F40" s="26">
        <v>69</v>
      </c>
    </row>
    <row r="41" spans="1:6" ht="15.75" thickBot="1" x14ac:dyDescent="0.3">
      <c r="A41" s="25">
        <v>14</v>
      </c>
      <c r="B41" s="26" t="s">
        <v>57</v>
      </c>
      <c r="C41" s="26" t="s">
        <v>381</v>
      </c>
      <c r="D41" s="26">
        <v>0.93</v>
      </c>
      <c r="E41" s="28">
        <v>0.82</v>
      </c>
      <c r="F41" s="26">
        <v>69</v>
      </c>
    </row>
    <row r="42" spans="1:6" x14ac:dyDescent="0.25">
      <c r="A42" s="46">
        <v>14</v>
      </c>
      <c r="B42" s="40" t="s">
        <v>57</v>
      </c>
      <c r="C42" s="30" t="s">
        <v>382</v>
      </c>
      <c r="D42" s="40">
        <v>0.99</v>
      </c>
      <c r="E42" s="44">
        <v>0.85</v>
      </c>
      <c r="F42" s="40">
        <v>77</v>
      </c>
    </row>
    <row r="43" spans="1:6" x14ac:dyDescent="0.25">
      <c r="A43" s="51"/>
      <c r="B43" s="48"/>
      <c r="C43" s="30" t="s">
        <v>383</v>
      </c>
      <c r="D43" s="48"/>
      <c r="E43" s="50"/>
      <c r="F43" s="48"/>
    </row>
    <row r="44" spans="1:6" ht="15.75" thickBot="1" x14ac:dyDescent="0.3">
      <c r="A44" s="47"/>
      <c r="B44" s="41"/>
      <c r="C44" s="26" t="s">
        <v>384</v>
      </c>
      <c r="D44" s="41"/>
      <c r="E44" s="45"/>
      <c r="F44" s="41"/>
    </row>
    <row r="45" spans="1:6" ht="15.75" thickBot="1" x14ac:dyDescent="0.3">
      <c r="A45" s="25">
        <v>14</v>
      </c>
      <c r="B45" s="26" t="s">
        <v>57</v>
      </c>
      <c r="C45" s="26" t="s">
        <v>385</v>
      </c>
      <c r="D45" s="26">
        <v>0.93</v>
      </c>
      <c r="E45" s="28">
        <v>0.82</v>
      </c>
      <c r="F45" s="26">
        <v>69</v>
      </c>
    </row>
    <row r="46" spans="1:6" ht="15.75" thickBot="1" x14ac:dyDescent="0.3">
      <c r="A46" s="25">
        <v>18</v>
      </c>
      <c r="B46" s="34" t="s">
        <v>57</v>
      </c>
      <c r="C46" s="34" t="s">
        <v>386</v>
      </c>
      <c r="D46" s="34">
        <v>1.29</v>
      </c>
      <c r="E46" s="35">
        <v>0.85</v>
      </c>
      <c r="F46" s="34">
        <v>105</v>
      </c>
    </row>
    <row r="47" spans="1:6" ht="15.75" thickBot="1" x14ac:dyDescent="0.3">
      <c r="A47" s="25">
        <v>20</v>
      </c>
      <c r="B47" s="34" t="s">
        <v>57</v>
      </c>
      <c r="C47" s="34" t="s">
        <v>387</v>
      </c>
      <c r="D47" s="34">
        <v>1.58</v>
      </c>
      <c r="E47" s="35">
        <v>0.88</v>
      </c>
      <c r="F47" s="34">
        <v>92</v>
      </c>
    </row>
    <row r="48" spans="1:6" ht="15.75" thickBot="1" x14ac:dyDescent="0.3">
      <c r="A48" s="25">
        <v>18</v>
      </c>
      <c r="B48" s="34" t="s">
        <v>57</v>
      </c>
      <c r="C48" s="34" t="s">
        <v>388</v>
      </c>
      <c r="D48" s="34">
        <v>1.07</v>
      </c>
      <c r="E48" s="35">
        <v>0.84</v>
      </c>
      <c r="F48" s="34">
        <v>111</v>
      </c>
    </row>
    <row r="49" spans="1:6" ht="15.75" thickBot="1" x14ac:dyDescent="0.3">
      <c r="A49" s="25">
        <v>18</v>
      </c>
      <c r="B49" s="34" t="s">
        <v>63</v>
      </c>
      <c r="C49" s="34" t="s">
        <v>389</v>
      </c>
      <c r="D49" s="34">
        <v>1.2</v>
      </c>
      <c r="E49" s="35">
        <v>0.91</v>
      </c>
      <c r="F49" s="34">
        <v>117</v>
      </c>
    </row>
    <row r="50" spans="1:6" ht="15.75" thickBot="1" x14ac:dyDescent="0.3">
      <c r="A50" s="25">
        <v>18</v>
      </c>
      <c r="B50" s="34" t="s">
        <v>63</v>
      </c>
      <c r="C50" s="34" t="s">
        <v>390</v>
      </c>
      <c r="D50" s="34">
        <v>1.08</v>
      </c>
      <c r="E50" s="35">
        <v>0.83</v>
      </c>
      <c r="F50" s="34">
        <v>93</v>
      </c>
    </row>
    <row r="51" spans="1:6" ht="15.75" thickBot="1" x14ac:dyDescent="0.3">
      <c r="A51" s="25">
        <v>14</v>
      </c>
      <c r="B51" s="26" t="s">
        <v>45</v>
      </c>
      <c r="C51" s="26" t="s">
        <v>391</v>
      </c>
      <c r="D51" s="26">
        <v>0.63</v>
      </c>
      <c r="E51" s="28">
        <v>0.85</v>
      </c>
      <c r="F51" s="26">
        <v>72</v>
      </c>
    </row>
    <row r="52" spans="1:6" ht="15.75" thickBot="1" x14ac:dyDescent="0.3">
      <c r="A52" s="37" t="s">
        <v>339</v>
      </c>
      <c r="B52" s="38"/>
      <c r="C52" s="39"/>
      <c r="D52" s="36">
        <f>AVERAGE(D2:D51)</f>
        <v>0.91166666666666663</v>
      </c>
      <c r="E52" s="32">
        <f>AVERAGE(E2:E51)</f>
        <v>0.84833333333333361</v>
      </c>
      <c r="F52" s="33">
        <f>AVERAGE(F2:F51)</f>
        <v>75.604166666666671</v>
      </c>
    </row>
  </sheetData>
  <mergeCells count="6">
    <mergeCell ref="A52:C52"/>
    <mergeCell ref="A42:A44"/>
    <mergeCell ref="B42:B44"/>
    <mergeCell ref="D42:D44"/>
    <mergeCell ref="E42:E44"/>
    <mergeCell ref="F42:F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Gas Fryer Pricing</vt:lpstr>
      <vt:lpstr>Electric Fryer Pricing</vt:lpstr>
      <vt:lpstr>Gas Energy</vt:lpstr>
      <vt:lpstr>Electric Energy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FSTC</dc:creator>
  <cp:lastModifiedBy>Denis Livchak 2013</cp:lastModifiedBy>
  <dcterms:created xsi:type="dcterms:W3CDTF">2012-06-04T18:29:29Z</dcterms:created>
  <dcterms:modified xsi:type="dcterms:W3CDTF">2016-03-02T23:51:06Z</dcterms:modified>
</cp:coreProperties>
</file>