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VFD cooling cost" sheetId="2" r:id="rId1"/>
    <sheet name="Soft starter cost" sheetId="1" r:id="rId2"/>
  </sheets>
  <externalReferences>
    <externalReference r:id="rId3"/>
    <externalReference r:id="rId4"/>
    <externalReference r:id="rId5"/>
  </externalReferences>
  <definedNames>
    <definedName name="Baseline">[1]Lookups!$H$91:$I$93</definedName>
    <definedName name="BldgList">[1]Lookups!$B$18:$B$41</definedName>
    <definedName name="BldSysArray">#REF!</definedName>
    <definedName name="BuildingType">[1]Lookups!$A$18:$P$41</definedName>
    <definedName name="BuildingType2">[1]Lookups!$B$18:$P$41</definedName>
    <definedName name="BuildingType2Cols">[1]Lookups!$B$16:$M$16</definedName>
    <definedName name="BuildingTypeDD">[1]Lookups!$A$18:$A$41</definedName>
    <definedName name="ClimateZone">[1]Lookups!$B$70:$G$86</definedName>
    <definedName name="CZWtsCol">'[1]Weighting Factors'!$AK$6:$BA$6</definedName>
    <definedName name="DmdModCZArray">[1]DmdModTable!$B$5:$R$5</definedName>
    <definedName name="DmdModTable">[1]DmdModTable!$B$7:$R$29</definedName>
    <definedName name="IETable">#REF!</definedName>
    <definedName name="L_UtilityHVACWtsTbl">[2]Lookups!$F$20:$G$29</definedName>
    <definedName name="Measure">[1]Lookups!$B$57:$F$62</definedName>
    <definedName name="ResultType2">[1]Lookups!$A$110:$B$112</definedName>
    <definedName name="superrange">#REF!</definedName>
    <definedName name="SystemType">[1]Lookups!$A$116:$C$126</definedName>
    <definedName name="SystemTypeDD">[1]Lookups!$A$116:$A$125</definedName>
    <definedName name="SysWtsCol">'[1]Weighting Factors'!$D$7:$P$7</definedName>
    <definedName name="TableResults">[1]Results!$B$22:$M$72</definedName>
    <definedName name="Test">[3]WP!#REF!</definedName>
    <definedName name="TestRange">[3]WP!#REF!</definedName>
    <definedName name="Utility">[1]Lookups!$A$3:$C$6</definedName>
    <definedName name="Vintage">[1]Lookups!$A$47:$G$48</definedName>
    <definedName name="VintageDD">[1]Lookups!$A$47:$A$48</definedName>
  </definedNames>
  <calcPr calcId="145621"/>
</workbook>
</file>

<file path=xl/calcChain.xml><?xml version="1.0" encoding="utf-8"?>
<calcChain xmlns="http://schemas.openxmlformats.org/spreadsheetml/2006/main">
  <c r="L31" i="2" l="1"/>
  <c r="F89" i="2" l="1"/>
  <c r="H89" i="2" s="1"/>
  <c r="E89" i="2"/>
  <c r="D89" i="2"/>
  <c r="E88" i="2"/>
  <c r="F88" i="2" s="1"/>
  <c r="H88" i="2" s="1"/>
  <c r="D88" i="2"/>
  <c r="F87" i="2"/>
  <c r="H87" i="2" s="1"/>
  <c r="E87" i="2"/>
  <c r="D87" i="2"/>
  <c r="A87" i="2"/>
  <c r="D86" i="2"/>
  <c r="E86" i="2" s="1"/>
  <c r="F86" i="2" s="1"/>
  <c r="H86" i="2" s="1"/>
  <c r="A86" i="2"/>
  <c r="H85" i="2"/>
  <c r="P18" i="2" s="1"/>
  <c r="D85" i="2"/>
  <c r="E85" i="2" s="1"/>
  <c r="F85" i="2" s="1"/>
  <c r="A85" i="2"/>
  <c r="D84" i="2"/>
  <c r="E84" i="2" s="1"/>
  <c r="F84" i="2" s="1"/>
  <c r="H84" i="2" s="1"/>
  <c r="P17" i="2" s="1"/>
  <c r="A84" i="2"/>
  <c r="F83" i="2"/>
  <c r="H83" i="2" s="1"/>
  <c r="E83" i="2"/>
  <c r="D83" i="2"/>
  <c r="A83" i="2"/>
  <c r="D82" i="2"/>
  <c r="E82" i="2" s="1"/>
  <c r="F82" i="2" s="1"/>
  <c r="H82" i="2" s="1"/>
  <c r="A82" i="2"/>
  <c r="H81" i="2"/>
  <c r="D81" i="2"/>
  <c r="E81" i="2" s="1"/>
  <c r="F81" i="2" s="1"/>
  <c r="A81" i="2"/>
  <c r="D80" i="2"/>
  <c r="E80" i="2" s="1"/>
  <c r="F80" i="2" s="1"/>
  <c r="H80" i="2" s="1"/>
  <c r="A80" i="2"/>
  <c r="F79" i="2"/>
  <c r="H79" i="2" s="1"/>
  <c r="E79" i="2"/>
  <c r="D79" i="2"/>
  <c r="A79" i="2"/>
  <c r="D78" i="2"/>
  <c r="E78" i="2" s="1"/>
  <c r="F78" i="2" s="1"/>
  <c r="H78" i="2" s="1"/>
  <c r="P11" i="2" s="1"/>
  <c r="A78" i="2"/>
  <c r="H77" i="2"/>
  <c r="D77" i="2"/>
  <c r="E77" i="2" s="1"/>
  <c r="F77" i="2" s="1"/>
  <c r="A77" i="2"/>
  <c r="D76" i="2"/>
  <c r="E76" i="2" s="1"/>
  <c r="F76" i="2" s="1"/>
  <c r="H76" i="2" s="1"/>
  <c r="A76" i="2"/>
  <c r="F75" i="2"/>
  <c r="H75" i="2" s="1"/>
  <c r="E75" i="2"/>
  <c r="D75" i="2"/>
  <c r="A75" i="2"/>
  <c r="D74" i="2"/>
  <c r="E74" i="2" s="1"/>
  <c r="F74" i="2" s="1"/>
  <c r="H74" i="2" s="1"/>
  <c r="P7" i="2" s="1"/>
  <c r="A74" i="2"/>
  <c r="H73" i="2"/>
  <c r="D73" i="2"/>
  <c r="E73" i="2" s="1"/>
  <c r="F73" i="2" s="1"/>
  <c r="A73" i="2"/>
  <c r="D72" i="2"/>
  <c r="E72" i="2" s="1"/>
  <c r="F72" i="2" s="1"/>
  <c r="H72" i="2" s="1"/>
  <c r="A72" i="2"/>
  <c r="F68" i="2"/>
  <c r="H68" i="2" s="1"/>
  <c r="E68" i="2"/>
  <c r="D68" i="2"/>
  <c r="E67" i="2"/>
  <c r="F67" i="2" s="1"/>
  <c r="H67" i="2" s="1"/>
  <c r="O22" i="2" s="1"/>
  <c r="D67" i="2"/>
  <c r="F66" i="2"/>
  <c r="H66" i="2" s="1"/>
  <c r="E66" i="2"/>
  <c r="D66" i="2"/>
  <c r="E65" i="2"/>
  <c r="F65" i="2" s="1"/>
  <c r="H65" i="2" s="1"/>
  <c r="D65" i="2"/>
  <c r="A65" i="2"/>
  <c r="F64" i="2"/>
  <c r="H64" i="2" s="1"/>
  <c r="D64" i="2"/>
  <c r="E64" i="2" s="1"/>
  <c r="A64" i="2"/>
  <c r="D63" i="2"/>
  <c r="E63" i="2" s="1"/>
  <c r="F63" i="2" s="1"/>
  <c r="H63" i="2" s="1"/>
  <c r="O18" i="2" s="1"/>
  <c r="A63" i="2"/>
  <c r="E62" i="2"/>
  <c r="F62" i="2" s="1"/>
  <c r="H62" i="2" s="1"/>
  <c r="D62" i="2"/>
  <c r="A62" i="2"/>
  <c r="F61" i="2"/>
  <c r="H61" i="2" s="1"/>
  <c r="E61" i="2"/>
  <c r="D61" i="2"/>
  <c r="A61" i="2"/>
  <c r="D60" i="2"/>
  <c r="E60" i="2" s="1"/>
  <c r="F60" i="2" s="1"/>
  <c r="H60" i="2" s="1"/>
  <c r="O15" i="2" s="1"/>
  <c r="A60" i="2"/>
  <c r="D59" i="2"/>
  <c r="E59" i="2" s="1"/>
  <c r="F59" i="2" s="1"/>
  <c r="A59" i="2"/>
  <c r="D58" i="2"/>
  <c r="E58" i="2" s="1"/>
  <c r="F58" i="2" s="1"/>
  <c r="H58" i="2" s="1"/>
  <c r="O13" i="2" s="1"/>
  <c r="A58" i="2"/>
  <c r="E57" i="2"/>
  <c r="F57" i="2" s="1"/>
  <c r="H57" i="2" s="1"/>
  <c r="D57" i="2"/>
  <c r="A57" i="2"/>
  <c r="F56" i="2"/>
  <c r="H56" i="2" s="1"/>
  <c r="D56" i="2"/>
  <c r="E56" i="2" s="1"/>
  <c r="A56" i="2"/>
  <c r="A55" i="2"/>
  <c r="A54" i="2"/>
  <c r="A53" i="2"/>
  <c r="A52" i="2"/>
  <c r="A51" i="2"/>
  <c r="A50" i="2"/>
  <c r="A43" i="2"/>
  <c r="A42" i="2"/>
  <c r="A41" i="2"/>
  <c r="A40" i="2"/>
  <c r="A39" i="2"/>
  <c r="D38" i="2"/>
  <c r="E38" i="2" s="1"/>
  <c r="F38" i="2" s="1"/>
  <c r="H38" i="2" s="1"/>
  <c r="N15" i="2" s="1"/>
  <c r="A38" i="2"/>
  <c r="D37" i="2"/>
  <c r="E37" i="2" s="1"/>
  <c r="F37" i="2" s="1"/>
  <c r="A37" i="2"/>
  <c r="D36" i="2"/>
  <c r="E36" i="2" s="1"/>
  <c r="F36" i="2" s="1"/>
  <c r="H36" i="2" s="1"/>
  <c r="N13" i="2" s="1"/>
  <c r="A36" i="2"/>
  <c r="D35" i="2"/>
  <c r="E35" i="2" s="1"/>
  <c r="F35" i="2" s="1"/>
  <c r="H35" i="2" s="1"/>
  <c r="A35" i="2"/>
  <c r="D34" i="2"/>
  <c r="E34" i="2" s="1"/>
  <c r="F34" i="2" s="1"/>
  <c r="H34" i="2" s="1"/>
  <c r="N11" i="2" s="1"/>
  <c r="A34" i="2"/>
  <c r="E33" i="2"/>
  <c r="F33" i="2" s="1"/>
  <c r="H33" i="2" s="1"/>
  <c r="D33" i="2"/>
  <c r="A33" i="2"/>
  <c r="D32" i="2"/>
  <c r="E32" i="2" s="1"/>
  <c r="F32" i="2" s="1"/>
  <c r="H32" i="2" s="1"/>
  <c r="A32" i="2"/>
  <c r="K31" i="2"/>
  <c r="J31" i="2"/>
  <c r="E31" i="2"/>
  <c r="F31" i="2" s="1"/>
  <c r="H31" i="2" s="1"/>
  <c r="D31" i="2"/>
  <c r="A31" i="2"/>
  <c r="E30" i="2"/>
  <c r="F30" i="2" s="1"/>
  <c r="H30" i="2" s="1"/>
  <c r="D30" i="2"/>
  <c r="A30" i="2"/>
  <c r="F29" i="2"/>
  <c r="H29" i="2" s="1"/>
  <c r="E29" i="2"/>
  <c r="D29" i="2"/>
  <c r="A29" i="2"/>
  <c r="F28" i="2"/>
  <c r="H28" i="2" s="1"/>
  <c r="D28" i="2"/>
  <c r="E28" i="2" s="1"/>
  <c r="A28" i="2"/>
  <c r="F23" i="2"/>
  <c r="H23" i="2" s="1"/>
  <c r="O23" i="2" s="1"/>
  <c r="D23" i="2"/>
  <c r="E23" i="2" s="1"/>
  <c r="F22" i="2"/>
  <c r="H22" i="2" s="1"/>
  <c r="D22" i="2"/>
  <c r="E22" i="2" s="1"/>
  <c r="F21" i="2"/>
  <c r="H21" i="2" s="1"/>
  <c r="O21" i="2" s="1"/>
  <c r="D21" i="2"/>
  <c r="E21" i="2" s="1"/>
  <c r="F20" i="2"/>
  <c r="H20" i="2" s="1"/>
  <c r="D20" i="2"/>
  <c r="E20" i="2" s="1"/>
  <c r="A20" i="2"/>
  <c r="D19" i="2"/>
  <c r="E19" i="2" s="1"/>
  <c r="F19" i="2" s="1"/>
  <c r="H19" i="2" s="1"/>
  <c r="A19" i="2"/>
  <c r="E18" i="2"/>
  <c r="F18" i="2" s="1"/>
  <c r="H18" i="2" s="1"/>
  <c r="D18" i="2"/>
  <c r="A18" i="2"/>
  <c r="E17" i="2"/>
  <c r="F17" i="2" s="1"/>
  <c r="H17" i="2" s="1"/>
  <c r="D17" i="2"/>
  <c r="A17" i="2"/>
  <c r="D16" i="2"/>
  <c r="E16" i="2" s="1"/>
  <c r="F16" i="2" s="1"/>
  <c r="H16" i="2" s="1"/>
  <c r="A16" i="2"/>
  <c r="D15" i="2"/>
  <c r="E15" i="2" s="1"/>
  <c r="F15" i="2" s="1"/>
  <c r="H15" i="2" s="1"/>
  <c r="A15" i="2"/>
  <c r="D14" i="2"/>
  <c r="E14" i="2" s="1"/>
  <c r="F14" i="2" s="1"/>
  <c r="A14" i="2"/>
  <c r="D13" i="2"/>
  <c r="E13" i="2" s="1"/>
  <c r="F13" i="2" s="1"/>
  <c r="H13" i="2" s="1"/>
  <c r="A13" i="2"/>
  <c r="D12" i="2"/>
  <c r="E12" i="2" s="1"/>
  <c r="F12" i="2" s="1"/>
  <c r="H12" i="2" s="1"/>
  <c r="P12" i="2" s="1"/>
  <c r="A12" i="2"/>
  <c r="D11" i="2"/>
  <c r="E11" i="2" s="1"/>
  <c r="F11" i="2" s="1"/>
  <c r="H11" i="2" s="1"/>
  <c r="A11" i="2"/>
  <c r="F10" i="2"/>
  <c r="H10" i="2" s="1"/>
  <c r="P10" i="2" s="1"/>
  <c r="E10" i="2"/>
  <c r="D10" i="2"/>
  <c r="A10" i="2"/>
  <c r="F9" i="2"/>
  <c r="H9" i="2" s="1"/>
  <c r="D9" i="2"/>
  <c r="E9" i="2" s="1"/>
  <c r="A9" i="2"/>
  <c r="L8" i="2"/>
  <c r="L32" i="2" s="1"/>
  <c r="K8" i="2"/>
  <c r="J8" i="2"/>
  <c r="F8" i="2"/>
  <c r="H8" i="2" s="1"/>
  <c r="P8" i="2" s="1"/>
  <c r="D8" i="2"/>
  <c r="E8" i="2" s="1"/>
  <c r="A8" i="2"/>
  <c r="D7" i="2"/>
  <c r="E7" i="2" s="1"/>
  <c r="F7" i="2" s="1"/>
  <c r="H7" i="2" s="1"/>
  <c r="A7" i="2"/>
  <c r="E6" i="2"/>
  <c r="F6" i="2" s="1"/>
  <c r="H6" i="2" s="1"/>
  <c r="D6" i="2"/>
  <c r="A6" i="2"/>
  <c r="E5" i="2"/>
  <c r="F5" i="2" s="1"/>
  <c r="D5" i="2"/>
  <c r="A5" i="2"/>
  <c r="E53" i="1"/>
  <c r="E52" i="1"/>
  <c r="E54" i="1" s="1"/>
  <c r="G5" i="1" s="1"/>
  <c r="E49" i="1"/>
  <c r="E48" i="1"/>
  <c r="E50" i="1" s="1"/>
  <c r="G4" i="1" s="1"/>
  <c r="K4" i="1"/>
  <c r="R21" i="2" l="1"/>
  <c r="R23" i="2"/>
  <c r="S23" i="2"/>
  <c r="R15" i="2"/>
  <c r="S18" i="2"/>
  <c r="R18" i="2"/>
  <c r="P5" i="2"/>
  <c r="P21" i="2"/>
  <c r="S21" i="2" s="1"/>
  <c r="H5" i="2"/>
  <c r="N5" i="2" s="1"/>
  <c r="J5" i="2"/>
  <c r="N8" i="2"/>
  <c r="N10" i="2"/>
  <c r="N12" i="2"/>
  <c r="O12" i="2"/>
  <c r="H59" i="2"/>
  <c r="O14" i="2" s="1"/>
  <c r="L28" i="2"/>
  <c r="N7" i="2"/>
  <c r="N9" i="2"/>
  <c r="K28" i="2"/>
  <c r="H37" i="2"/>
  <c r="O11" i="2"/>
  <c r="S11" i="2" s="1"/>
  <c r="O20" i="2"/>
  <c r="P13" i="2"/>
  <c r="R13" i="2" s="1"/>
  <c r="P19" i="2"/>
  <c r="K5" i="2"/>
  <c r="H14" i="2"/>
  <c r="P14" i="2" s="1"/>
  <c r="L5" i="2"/>
  <c r="N6" i="2"/>
  <c r="R11" i="2"/>
  <c r="O16" i="2"/>
  <c r="O19" i="2"/>
  <c r="S22" i="2"/>
  <c r="R22" i="2"/>
  <c r="P6" i="2"/>
  <c r="P9" i="2"/>
  <c r="P15" i="2"/>
  <c r="S15" i="2" s="1"/>
  <c r="J28" i="2"/>
  <c r="P16" i="2"/>
  <c r="P22" i="2"/>
  <c r="O17" i="2"/>
  <c r="P20" i="2"/>
  <c r="S5" i="2" l="1"/>
  <c r="R5" i="2"/>
  <c r="S13" i="2"/>
  <c r="S6" i="2"/>
  <c r="R6" i="2"/>
  <c r="S20" i="2"/>
  <c r="R20" i="2"/>
  <c r="S9" i="2"/>
  <c r="R9" i="2"/>
  <c r="S17" i="2"/>
  <c r="R17" i="2"/>
  <c r="R7" i="2"/>
  <c r="S7" i="2"/>
  <c r="S12" i="2"/>
  <c r="R12" i="2"/>
  <c r="R19" i="2"/>
  <c r="S19" i="2"/>
  <c r="N14" i="2"/>
  <c r="S10" i="2"/>
  <c r="R10" i="2"/>
  <c r="S16" i="2"/>
  <c r="R16" i="2"/>
  <c r="R8" i="2"/>
  <c r="S8" i="2"/>
  <c r="S14" i="2" l="1"/>
  <c r="R14" i="2"/>
</calcChain>
</file>

<file path=xl/sharedStrings.xml><?xml version="1.0" encoding="utf-8"?>
<sst xmlns="http://schemas.openxmlformats.org/spreadsheetml/2006/main" count="152" uniqueCount="114">
  <si>
    <t>SSW06 - 3 Phase, 460V Input</t>
  </si>
  <si>
    <t>Model No.</t>
  </si>
  <si>
    <t>Motor HP</t>
  </si>
  <si>
    <t>Soft Starter Amps</t>
  </si>
  <si>
    <t>Price</t>
  </si>
  <si>
    <t>Soft Starter Avg. cost per hp:</t>
  </si>
  <si>
    <t>Throttle valve cost:</t>
  </si>
  <si>
    <t>Avg Cost per HP:</t>
  </si>
  <si>
    <t>460 V</t>
  </si>
  <si>
    <t>&gt;75 - 150hp</t>
  </si>
  <si>
    <t>SSW060016T2257ESZ</t>
  </si>
  <si>
    <t>$653.05 view »</t>
  </si>
  <si>
    <t>&gt;75 - 600hp</t>
  </si>
  <si>
    <t>SSW060023T2257ESZ</t>
  </si>
  <si>
    <t>$716.83 view »</t>
  </si>
  <si>
    <t>SSW060030T2257ESZ</t>
  </si>
  <si>
    <t>$722.07 view »</t>
  </si>
  <si>
    <t>SSW060045T2257ESZ</t>
  </si>
  <si>
    <t>$851.66 view »</t>
  </si>
  <si>
    <t>SSW060060T2257ESZ</t>
  </si>
  <si>
    <t>$909.48 view »</t>
  </si>
  <si>
    <t>SSW060085T2257ESZ</t>
  </si>
  <si>
    <t>$1246.95 view »</t>
  </si>
  <si>
    <t>SSW060130T2257ESZ</t>
  </si>
  <si>
    <t>$1592.60 view »</t>
  </si>
  <si>
    <t>SSW060170T2257ESZ</t>
  </si>
  <si>
    <t>$1900.15 view »</t>
  </si>
  <si>
    <t>SSW060205T2257ESZ</t>
  </si>
  <si>
    <t>$2393.24 view »</t>
  </si>
  <si>
    <t>SSW060255T2257ESZ</t>
  </si>
  <si>
    <t>$2990.21 view »</t>
  </si>
  <si>
    <t>SSW060312T2257ESZ</t>
  </si>
  <si>
    <t>$3284.74 view »</t>
  </si>
  <si>
    <t>SSW060365T2257ESZ</t>
  </si>
  <si>
    <t>$3584.33 view »</t>
  </si>
  <si>
    <t>SSW060412T2257ESZ</t>
  </si>
  <si>
    <t>$3776.54 view »</t>
  </si>
  <si>
    <t>SSW060480T2257ESZ</t>
  </si>
  <si>
    <t>$4668.54 view »</t>
  </si>
  <si>
    <t>SSW060604T2257ESZ</t>
  </si>
  <si>
    <t>$5272.05 view »</t>
  </si>
  <si>
    <t>SSW060670T2257ESZ</t>
  </si>
  <si>
    <t>$6605.83 view »</t>
  </si>
  <si>
    <t>SSW060820T2257ESZ</t>
  </si>
  <si>
    <t>$7802.41 view »</t>
  </si>
  <si>
    <t>SSW060950T2257ESH1Z</t>
  </si>
  <si>
    <t>$9918.82 view »</t>
  </si>
  <si>
    <t>3" Line</t>
  </si>
  <si>
    <t>SSW060950T2257ESH2Z</t>
  </si>
  <si>
    <t>$11806.85 view »</t>
  </si>
  <si>
    <t>4" Line</t>
  </si>
  <si>
    <t>SSW061100T2257ESH2Z</t>
  </si>
  <si>
    <t>$11906.31 view »</t>
  </si>
  <si>
    <t>5" Line</t>
  </si>
  <si>
    <t>SSW061400T2257ESH2Z</t>
  </si>
  <si>
    <t>$15344.95 view »</t>
  </si>
  <si>
    <t>Source:</t>
  </si>
  <si>
    <t>SSW07 - 3 Phase, 460/480V Input</t>
  </si>
  <si>
    <t>460/480 V</t>
  </si>
  <si>
    <t>SSW070017T5SZ</t>
  </si>
  <si>
    <t>$532.68 view »</t>
  </si>
  <si>
    <t>SSW070024T5SZ</t>
  </si>
  <si>
    <t>$569.62 view »</t>
  </si>
  <si>
    <t>SSW070030T5SZ</t>
  </si>
  <si>
    <t>$587.98 view »</t>
  </si>
  <si>
    <t>SSW070045T5SZ</t>
  </si>
  <si>
    <t>$667.68 view »</t>
  </si>
  <si>
    <t>SSW070061T5SZ</t>
  </si>
  <si>
    <t>$712.72 view »</t>
  </si>
  <si>
    <t>SSW070085T5SZ</t>
  </si>
  <si>
    <t>$902.38 view »</t>
  </si>
  <si>
    <t>SSW070130T5SZ</t>
  </si>
  <si>
    <t>$1007.90 view »</t>
  </si>
  <si>
    <t>SSW070171T5SZ</t>
  </si>
  <si>
    <t>$1207.26 view »</t>
  </si>
  <si>
    <t>SSW070200T5SZ</t>
  </si>
  <si>
    <t>$1404.72 view »</t>
  </si>
  <si>
    <t>SSW070255T5SZ</t>
  </si>
  <si>
    <t>$2055.31 view »</t>
  </si>
  <si>
    <t>SSW070312T5SZ</t>
  </si>
  <si>
    <t>$2231.42 view »</t>
  </si>
  <si>
    <t>SSW070365T5SZ</t>
  </si>
  <si>
    <t>$2318.59 view »</t>
  </si>
  <si>
    <t>SSW070412T5SZ</t>
  </si>
  <si>
    <t>$2715.25 view »</t>
  </si>
  <si>
    <t>Calc:</t>
  </si>
  <si>
    <t>Yaskawa IQ1000 Pump VFD System Costs to Consumers (no rebates)</t>
  </si>
  <si>
    <r>
      <t xml:space="preserve">Yaskawa IQ1000 Pump System: NEMA 3R </t>
    </r>
    <r>
      <rPr>
        <b/>
        <sz val="12"/>
        <color rgb="FF7030A0"/>
        <rFont val="Calibri"/>
        <family val="2"/>
        <scheme val="minor"/>
      </rPr>
      <t>w/ fan filtered cooling</t>
    </r>
    <r>
      <rPr>
        <b/>
        <sz val="12"/>
        <rFont val="Calibri"/>
        <family val="2"/>
        <scheme val="minor"/>
      </rPr>
      <t>, no "extra's" (most basic package)</t>
    </r>
  </si>
  <si>
    <t>Cost Adder for Closed Circuit Cooling</t>
  </si>
  <si>
    <t>VFD HP</t>
  </si>
  <si>
    <t>(A) Price to "driller"</t>
  </si>
  <si>
    <t>(B) Tax to "driller"</t>
  </si>
  <si>
    <t>(A+B) Total price to "driller"</t>
  </si>
  <si>
    <t>Consumer price = "driller price" + 25% markup; not including any sales tax to farmer (exempt?)</t>
  </si>
  <si>
    <t>Dealer installation: labor and materials</t>
  </si>
  <si>
    <r>
      <rPr>
        <sz val="11"/>
        <color theme="1"/>
        <rFont val="Calibri"/>
        <family val="2"/>
        <scheme val="minor"/>
      </rPr>
      <t xml:space="preserve">Total Installed Cost </t>
    </r>
    <r>
      <rPr>
        <b/>
        <sz val="11"/>
        <color theme="1"/>
        <rFont val="Calibri"/>
        <family val="2"/>
        <scheme val="minor"/>
      </rPr>
      <t>BASELIN</t>
    </r>
    <r>
      <rPr>
        <sz val="11"/>
        <color theme="1"/>
        <rFont val="Calibri"/>
        <family val="2"/>
        <scheme val="minor"/>
      </rPr>
      <t>E to Farmer; not including rebates</t>
    </r>
  </si>
  <si>
    <t>Avg Equip Cost per HP
 (15-75hp)</t>
  </si>
  <si>
    <t>Avg Equip Cost per HP 
(&gt;75-150hp)</t>
  </si>
  <si>
    <t>Avg Equip Cost per HP 
(&gt;75-600hp)</t>
  </si>
  <si>
    <r>
      <rPr>
        <b/>
        <sz val="11"/>
        <color theme="1"/>
        <rFont val="Calibri"/>
        <family val="2"/>
        <scheme val="minor"/>
      </rPr>
      <t xml:space="preserve">A-A </t>
    </r>
    <r>
      <rPr>
        <sz val="11"/>
        <color theme="1"/>
        <rFont val="Calibri"/>
        <family val="2"/>
        <scheme val="minor"/>
      </rPr>
      <t>Absolute cost difference from BASELINE</t>
    </r>
  </si>
  <si>
    <r>
      <rPr>
        <b/>
        <sz val="11"/>
        <color theme="1"/>
        <rFont val="Calibri"/>
        <family val="2"/>
        <scheme val="minor"/>
      </rPr>
      <t xml:space="preserve">W-A </t>
    </r>
    <r>
      <rPr>
        <sz val="11"/>
        <color theme="1"/>
        <rFont val="Calibri"/>
        <family val="2"/>
        <scheme val="minor"/>
      </rPr>
      <t>Absolute cost difference from BASELINE</t>
    </r>
  </si>
  <si>
    <r>
      <rPr>
        <b/>
        <sz val="11"/>
        <color theme="1"/>
        <rFont val="Calibri"/>
        <family val="2"/>
        <scheme val="minor"/>
      </rPr>
      <t xml:space="preserve">AC </t>
    </r>
    <r>
      <rPr>
        <sz val="11"/>
        <color theme="1"/>
        <rFont val="Calibri"/>
        <family val="2"/>
        <scheme val="minor"/>
      </rPr>
      <t>Absolute cost difference from BASELINE</t>
    </r>
  </si>
  <si>
    <t>Min</t>
  </si>
  <si>
    <t>Max</t>
  </si>
  <si>
    <t>Avg Labot Cost</t>
  </si>
  <si>
    <t>**provided by Jason Wellnitz from Yaskawa</t>
  </si>
  <si>
    <t>**Confirmed by Randy Richter at Preferred Pump</t>
  </si>
  <si>
    <t>Yaskawa IQ1000 Pump System: NEMA 4 with air-to-air heat exchanger</t>
  </si>
  <si>
    <r>
      <rPr>
        <sz val="11"/>
        <color theme="1"/>
        <rFont val="Calibri"/>
        <family val="2"/>
        <scheme val="minor"/>
      </rPr>
      <t xml:space="preserve">Total Installed Cost </t>
    </r>
    <r>
      <rPr>
        <b/>
        <sz val="11"/>
        <color theme="1"/>
        <rFont val="Calibri"/>
        <family val="2"/>
        <scheme val="minor"/>
      </rPr>
      <t>Air-to-Air HX</t>
    </r>
    <r>
      <rPr>
        <sz val="11"/>
        <color theme="1"/>
        <rFont val="Calibri"/>
        <family val="2"/>
        <scheme val="minor"/>
      </rPr>
      <t xml:space="preserve"> to Farmer; not including rebates</t>
    </r>
  </si>
  <si>
    <t>Yaskawa IQ1000 Pump System: NEMA 4 with water heat exchanger</t>
  </si>
  <si>
    <r>
      <rPr>
        <sz val="11"/>
        <color theme="1"/>
        <rFont val="Calibri"/>
        <family val="2"/>
        <scheme val="minor"/>
      </rPr>
      <t xml:space="preserve">Total Installed Cost </t>
    </r>
    <r>
      <rPr>
        <b/>
        <sz val="11"/>
        <color theme="1"/>
        <rFont val="Calibri"/>
        <family val="2"/>
        <scheme val="minor"/>
      </rPr>
      <t>Water-to-Air</t>
    </r>
    <r>
      <rPr>
        <sz val="11"/>
        <color theme="1"/>
        <rFont val="Calibri"/>
        <family val="2"/>
        <scheme val="minor"/>
      </rPr>
      <t xml:space="preserve"> to Farmer; not including rebates</t>
    </r>
  </si>
  <si>
    <t>Yaskawa IQ1000 Pump System: NEMA 4 with AC unit</t>
  </si>
  <si>
    <r>
      <rPr>
        <sz val="11"/>
        <color theme="1"/>
        <rFont val="Calibri"/>
        <family val="2"/>
        <scheme val="minor"/>
      </rPr>
      <t xml:space="preserve">Total Installed Cost </t>
    </r>
    <r>
      <rPr>
        <b/>
        <sz val="11"/>
        <color theme="1"/>
        <rFont val="Calibri"/>
        <family val="2"/>
        <scheme val="minor"/>
      </rPr>
      <t>AC</t>
    </r>
    <r>
      <rPr>
        <sz val="11"/>
        <color theme="1"/>
        <rFont val="Calibri"/>
        <family val="2"/>
        <scheme val="minor"/>
      </rPr>
      <t xml:space="preserve"> to Farmer; not including rebates</t>
    </r>
  </si>
  <si>
    <t>RSMeans Mechanical Cost Data, 2015 - 38th Edition, Section 23 05 23.30 Valves, Iron Body, Butterfly, lug type, gear operated, 3" size. (p257)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</si>
</sst>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3C3C3C"/>
      <name val="Arial"/>
      <family val="2"/>
    </font>
    <font>
      <b/>
      <sz val="9"/>
      <color rgb="FF3C3C3C"/>
      <name val="Arial"/>
      <family val="2"/>
    </font>
    <font>
      <sz val="9"/>
      <color theme="1"/>
      <name val="Arial"/>
      <family val="2"/>
    </font>
    <font>
      <sz val="9"/>
      <color rgb="FF3C3C3C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8"/>
      <color theme="3"/>
      <name val="Cambria"/>
      <family val="2"/>
      <scheme val="maj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E4E4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medium">
        <color rgb="FFBBBBBB"/>
      </left>
      <right style="medium">
        <color rgb="FFBBBBBB"/>
      </right>
      <top style="medium">
        <color rgb="FFBBBBBB"/>
      </top>
      <bottom/>
      <diagonal/>
    </border>
    <border>
      <left style="medium">
        <color rgb="FFBBBBBB"/>
      </left>
      <right/>
      <top style="medium">
        <color rgb="FFBBBBBB"/>
      </top>
      <bottom style="medium">
        <color rgb="FFBBBBBB"/>
      </bottom>
      <diagonal/>
    </border>
    <border>
      <left style="medium">
        <color rgb="FFBBBBBB"/>
      </left>
      <right/>
      <top style="medium">
        <color rgb="FFBBBBBB"/>
      </top>
      <bottom/>
      <diagonal/>
    </border>
    <border>
      <left style="medium">
        <color rgb="FFBBBBBB"/>
      </left>
      <right style="medium">
        <color rgb="FFBBBBBB"/>
      </right>
      <top/>
      <bottom style="medium">
        <color rgb="FFBBBBBB"/>
      </bottom>
      <diagonal/>
    </border>
    <border>
      <left style="medium">
        <color rgb="FFBBBBBB"/>
      </left>
      <right style="medium">
        <color rgb="FFBBBBBB"/>
      </right>
      <top style="medium">
        <color rgb="FFBBBBBB"/>
      </top>
      <bottom style="medium">
        <color rgb="FFBBBBBB"/>
      </bottom>
      <diagonal/>
    </border>
    <border>
      <left style="medium">
        <color rgb="FFBBBBBB"/>
      </left>
      <right/>
      <top/>
      <bottom style="medium">
        <color rgb="FFBBBBBB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12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2" borderId="0" applyNumberFormat="0" applyBorder="0" applyAlignment="0" applyProtection="0"/>
    <xf numFmtId="0" fontId="13" fillId="6" borderId="0" applyNumberFormat="0" applyBorder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24" borderId="9" applyNumberFormat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23" fillId="10" borderId="8" applyNumberFormat="0" applyAlignment="0" applyProtection="0"/>
    <xf numFmtId="0" fontId="23" fillId="10" borderId="8" applyNumberFormat="0" applyAlignment="0" applyProtection="0"/>
    <xf numFmtId="0" fontId="24" fillId="0" borderId="13" applyNumberFormat="0" applyFill="0" applyAlignment="0" applyProtection="0"/>
    <xf numFmtId="0" fontId="25" fillId="25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26" fillId="0" borderId="0">
      <alignment vertical="top"/>
    </xf>
    <xf numFmtId="0" fontId="26" fillId="0" borderId="0">
      <alignment vertical="top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>
      <alignment vertical="top"/>
    </xf>
    <xf numFmtId="0" fontId="26" fillId="0" borderId="0">
      <alignment vertical="top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26" borderId="14" applyNumberFormat="0" applyFont="0" applyAlignment="0" applyProtection="0"/>
    <xf numFmtId="0" fontId="16" fillId="26" borderId="14" applyNumberFormat="0" applyFont="0" applyAlignment="0" applyProtection="0"/>
    <xf numFmtId="0" fontId="16" fillId="26" borderId="14" applyNumberFormat="0" applyFont="0" applyAlignment="0" applyProtection="0"/>
    <xf numFmtId="0" fontId="16" fillId="26" borderId="14" applyNumberFormat="0" applyFon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0" applyNumberFormat="0" applyFill="0" applyBorder="0" applyAlignment="0" applyProtection="0"/>
  </cellStyleXfs>
  <cellXfs count="97">
    <xf numFmtId="0" fontId="0" fillId="0" borderId="0" xfId="0"/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2" borderId="5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4" fontId="3" fillId="0" borderId="0" xfId="0" applyNumberFormat="1" applyFont="1" applyAlignment="1">
      <alignment horizontal="left" indent="1"/>
    </xf>
    <xf numFmtId="0" fontId="7" fillId="3" borderId="5" xfId="0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8" fillId="4" borderId="5" xfId="3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4" borderId="2" xfId="3" applyFill="1" applyBorder="1" applyAlignment="1">
      <alignment horizontal="left" vertical="center" wrapText="1"/>
    </xf>
    <xf numFmtId="44" fontId="0" fillId="0" borderId="0" xfId="1" applyFont="1" applyAlignment="1">
      <alignment vertical="center"/>
    </xf>
    <xf numFmtId="44" fontId="3" fillId="0" borderId="0" xfId="0" applyNumberFormat="1" applyFont="1" applyAlignment="1">
      <alignment horizontal="left" vertical="center" indent="1"/>
    </xf>
    <xf numFmtId="0" fontId="0" fillId="0" borderId="0" xfId="0" applyAlignment="1">
      <alignment vertical="center"/>
    </xf>
    <xf numFmtId="7" fontId="1" fillId="0" borderId="0" xfId="1" applyNumberFormat="1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left" vertical="center" indent="1"/>
    </xf>
    <xf numFmtId="44" fontId="9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/>
    <xf numFmtId="5" fontId="0" fillId="0" borderId="0" xfId="1" applyNumberFormat="1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top" wrapText="1"/>
    </xf>
    <xf numFmtId="44" fontId="0" fillId="0" borderId="7" xfId="1" applyFont="1" applyBorder="1" applyAlignment="1">
      <alignment vertical="center"/>
    </xf>
    <xf numFmtId="44" fontId="0" fillId="0" borderId="7" xfId="0" applyNumberFormat="1" applyBorder="1" applyAlignment="1">
      <alignment vertical="center"/>
    </xf>
    <xf numFmtId="0" fontId="33" fillId="0" borderId="0" xfId="0" applyFont="1"/>
    <xf numFmtId="0" fontId="0" fillId="3" borderId="0" xfId="0" applyFont="1" applyFill="1"/>
    <xf numFmtId="0" fontId="34" fillId="0" borderId="0" xfId="0" applyFont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3" fillId="3" borderId="17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36" fillId="3" borderId="18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36" fillId="0" borderId="17" xfId="0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3" fillId="27" borderId="17" xfId="0" applyNumberFormat="1" applyFont="1" applyFill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165" fontId="37" fillId="3" borderId="19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0" fillId="3" borderId="19" xfId="0" applyFont="1" applyFill="1" applyBorder="1"/>
    <xf numFmtId="0" fontId="0" fillId="0" borderId="19" xfId="0" applyBorder="1"/>
    <xf numFmtId="1" fontId="36" fillId="3" borderId="19" xfId="0" applyNumberFormat="1" applyFont="1" applyFill="1" applyBorder="1" applyAlignment="1">
      <alignment horizontal="center"/>
    </xf>
    <xf numFmtId="0" fontId="36" fillId="3" borderId="19" xfId="0" applyFont="1" applyFill="1" applyBorder="1"/>
    <xf numFmtId="0" fontId="36" fillId="0" borderId="19" xfId="0" applyFont="1" applyBorder="1"/>
    <xf numFmtId="1" fontId="0" fillId="3" borderId="19" xfId="0" applyNumberFormat="1" applyFont="1" applyFill="1" applyBorder="1" applyAlignment="1">
      <alignment horizontal="center"/>
    </xf>
    <xf numFmtId="1" fontId="0" fillId="3" borderId="20" xfId="0" applyNumberFormat="1" applyFont="1" applyFill="1" applyBorder="1" applyAlignment="1">
      <alignment horizontal="center"/>
    </xf>
    <xf numFmtId="0" fontId="0" fillId="0" borderId="20" xfId="0" applyBorder="1"/>
    <xf numFmtId="0" fontId="38" fillId="0" borderId="0" xfId="0" applyFont="1" applyBorder="1" applyAlignment="1">
      <alignment horizontal="center"/>
    </xf>
    <xf numFmtId="0" fontId="36" fillId="3" borderId="18" xfId="0" applyFont="1" applyFill="1" applyBorder="1" applyAlignment="1">
      <alignment horizontal="center" vertical="center" wrapText="1"/>
    </xf>
    <xf numFmtId="1" fontId="0" fillId="0" borderId="21" xfId="0" applyNumberFormat="1" applyBorder="1"/>
    <xf numFmtId="1" fontId="3" fillId="28" borderId="17" xfId="0" applyNumberFormat="1" applyFont="1" applyFill="1" applyBorder="1" applyAlignment="1">
      <alignment horizontal="center"/>
    </xf>
    <xf numFmtId="0" fontId="0" fillId="3" borderId="0" xfId="0" applyFill="1"/>
    <xf numFmtId="0" fontId="0" fillId="3" borderId="19" xfId="0" applyFill="1" applyBorder="1"/>
    <xf numFmtId="165" fontId="0" fillId="3" borderId="19" xfId="0" applyNumberFormat="1" applyFill="1" applyBorder="1" applyAlignment="1">
      <alignment horizontal="center"/>
    </xf>
    <xf numFmtId="1" fontId="3" fillId="3" borderId="19" xfId="0" applyNumberFormat="1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vertical="center" wrapText="1"/>
    </xf>
    <xf numFmtId="1" fontId="39" fillId="3" borderId="19" xfId="0" applyNumberFormat="1" applyFont="1" applyFill="1" applyBorder="1" applyAlignment="1">
      <alignment horizontal="center"/>
    </xf>
    <xf numFmtId="165" fontId="3" fillId="3" borderId="19" xfId="0" applyNumberFormat="1" applyFont="1" applyFill="1" applyBorder="1" applyAlignment="1">
      <alignment horizontal="center"/>
    </xf>
    <xf numFmtId="165" fontId="3" fillId="3" borderId="0" xfId="0" applyNumberFormat="1" applyFont="1" applyFill="1" applyBorder="1" applyAlignment="1">
      <alignment horizontal="center"/>
    </xf>
    <xf numFmtId="0" fontId="0" fillId="3" borderId="0" xfId="0" applyFill="1" applyBorder="1"/>
    <xf numFmtId="2" fontId="0" fillId="0" borderId="0" xfId="0" applyNumberFormat="1"/>
    <xf numFmtId="1" fontId="3" fillId="3" borderId="17" xfId="0" applyNumberFormat="1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 wrapText="1"/>
    </xf>
    <xf numFmtId="9" fontId="0" fillId="0" borderId="21" xfId="2" applyFont="1" applyBorder="1"/>
    <xf numFmtId="1" fontId="0" fillId="3" borderId="0" xfId="0" applyNumberFormat="1" applyFont="1" applyFill="1" applyBorder="1" applyAlignment="1">
      <alignment horizontal="center"/>
    </xf>
    <xf numFmtId="1" fontId="3" fillId="29" borderId="22" xfId="0" applyNumberFormat="1" applyFont="1" applyFill="1" applyBorder="1" applyAlignment="1">
      <alignment horizontal="center"/>
    </xf>
    <xf numFmtId="1" fontId="3" fillId="3" borderId="23" xfId="0" applyNumberFormat="1" applyFont="1" applyFill="1" applyBorder="1" applyAlignment="1">
      <alignment horizontal="center"/>
    </xf>
    <xf numFmtId="1" fontId="39" fillId="3" borderId="0" xfId="0" applyNumberFormat="1" applyFont="1" applyFill="1" applyBorder="1" applyAlignment="1">
      <alignment horizontal="center"/>
    </xf>
    <xf numFmtId="1" fontId="0" fillId="0" borderId="24" xfId="0" applyNumberFormat="1" applyBorder="1"/>
    <xf numFmtId="0" fontId="0" fillId="3" borderId="0" xfId="0" applyFont="1" applyFill="1" applyBorder="1"/>
    <xf numFmtId="0" fontId="38" fillId="3" borderId="0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 wrapText="1"/>
    </xf>
    <xf numFmtId="1" fontId="3" fillId="28" borderId="22" xfId="0" applyNumberFormat="1" applyFont="1" applyFill="1" applyBorder="1" applyAlignment="1">
      <alignment horizontal="center"/>
    </xf>
    <xf numFmtId="0" fontId="0" fillId="0" borderId="24" xfId="0" applyBorder="1"/>
    <xf numFmtId="0" fontId="0" fillId="0" borderId="0" xfId="0" applyBorder="1"/>
    <xf numFmtId="0" fontId="34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38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</cellXfs>
  <cellStyles count="4129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alculation 2 2" xfId="30"/>
    <cellStyle name="Check Cell 2" xfId="31"/>
    <cellStyle name="Comma 2" xfId="32"/>
    <cellStyle name="Comma 2 2" xfId="33"/>
    <cellStyle name="Comma 2 2 4" xfId="34"/>
    <cellStyle name="Comma 2 3" xfId="35"/>
    <cellStyle name="Comma 3" xfId="36"/>
    <cellStyle name="Comma 4" xfId="37"/>
    <cellStyle name="Comma 7" xfId="38"/>
    <cellStyle name="Currency" xfId="1" builtinId="4"/>
    <cellStyle name="Currency 10" xfId="39"/>
    <cellStyle name="Currency 11" xfId="40"/>
    <cellStyle name="Currency 12" xfId="41"/>
    <cellStyle name="Currency 13" xfId="42"/>
    <cellStyle name="Currency 14" xfId="43"/>
    <cellStyle name="Currency 15" xfId="44"/>
    <cellStyle name="Currency 16" xfId="45"/>
    <cellStyle name="Currency 17" xfId="46"/>
    <cellStyle name="Currency 19" xfId="47"/>
    <cellStyle name="Currency 2" xfId="48"/>
    <cellStyle name="Currency 2 2" xfId="49"/>
    <cellStyle name="Currency 2 2 2" xfId="50"/>
    <cellStyle name="Currency 2 3" xfId="51"/>
    <cellStyle name="Currency 2 4" xfId="52"/>
    <cellStyle name="Currency 21" xfId="53"/>
    <cellStyle name="Currency 22" xfId="54"/>
    <cellStyle name="Currency 23" xfId="55"/>
    <cellStyle name="Currency 24" xfId="56"/>
    <cellStyle name="Currency 25" xfId="57"/>
    <cellStyle name="Currency 26" xfId="58"/>
    <cellStyle name="Currency 27" xfId="59"/>
    <cellStyle name="Currency 28" xfId="60"/>
    <cellStyle name="Currency 283" xfId="61"/>
    <cellStyle name="Currency 286" xfId="62"/>
    <cellStyle name="Currency 289" xfId="63"/>
    <cellStyle name="Currency 292" xfId="64"/>
    <cellStyle name="Currency 297" xfId="65"/>
    <cellStyle name="Currency 3" xfId="66"/>
    <cellStyle name="Currency 300" xfId="67"/>
    <cellStyle name="Currency 303" xfId="68"/>
    <cellStyle name="Currency 311" xfId="69"/>
    <cellStyle name="Currency 314" xfId="70"/>
    <cellStyle name="Currency 317" xfId="71"/>
    <cellStyle name="Currency 321" xfId="72"/>
    <cellStyle name="Currency 324" xfId="73"/>
    <cellStyle name="Currency 327" xfId="74"/>
    <cellStyle name="Currency 330" xfId="75"/>
    <cellStyle name="Currency 333" xfId="76"/>
    <cellStyle name="Currency 336" xfId="77"/>
    <cellStyle name="Currency 339" xfId="78"/>
    <cellStyle name="Currency 342" xfId="79"/>
    <cellStyle name="Currency 345" xfId="80"/>
    <cellStyle name="Currency 348" xfId="81"/>
    <cellStyle name="Currency 351" xfId="82"/>
    <cellStyle name="Currency 354" xfId="83"/>
    <cellStyle name="Currency 357" xfId="84"/>
    <cellStyle name="Currency 360" xfId="85"/>
    <cellStyle name="Currency 363" xfId="86"/>
    <cellStyle name="Currency 366" xfId="87"/>
    <cellStyle name="Currency 369" xfId="88"/>
    <cellStyle name="Currency 373" xfId="89"/>
    <cellStyle name="Currency 376" xfId="90"/>
    <cellStyle name="Currency 379" xfId="91"/>
    <cellStyle name="Currency 382" xfId="92"/>
    <cellStyle name="Currency 385" xfId="93"/>
    <cellStyle name="Currency 388" xfId="94"/>
    <cellStyle name="Currency 391" xfId="95"/>
    <cellStyle name="Currency 394" xfId="96"/>
    <cellStyle name="Currency 397" xfId="97"/>
    <cellStyle name="Currency 4" xfId="98"/>
    <cellStyle name="Currency 400" xfId="99"/>
    <cellStyle name="Currency 403" xfId="100"/>
    <cellStyle name="Currency 406" xfId="101"/>
    <cellStyle name="Currency 409" xfId="102"/>
    <cellStyle name="Currency 412" xfId="103"/>
    <cellStyle name="Currency 415" xfId="104"/>
    <cellStyle name="Currency 418" xfId="105"/>
    <cellStyle name="Currency 427" xfId="106"/>
    <cellStyle name="Currency 430" xfId="107"/>
    <cellStyle name="Currency 434" xfId="108"/>
    <cellStyle name="Currency 441" xfId="109"/>
    <cellStyle name="Currency 444" xfId="110"/>
    <cellStyle name="Currency 447" xfId="111"/>
    <cellStyle name="Currency 450" xfId="112"/>
    <cellStyle name="Currency 453" xfId="113"/>
    <cellStyle name="Currency 456" xfId="114"/>
    <cellStyle name="Currency 460" xfId="115"/>
    <cellStyle name="Currency 463" xfId="116"/>
    <cellStyle name="Currency 466" xfId="117"/>
    <cellStyle name="Currency 469" xfId="118"/>
    <cellStyle name="Currency 472" xfId="119"/>
    <cellStyle name="Currency 475" xfId="120"/>
    <cellStyle name="Currency 478" xfId="121"/>
    <cellStyle name="Currency 481" xfId="122"/>
    <cellStyle name="Currency 484" xfId="123"/>
    <cellStyle name="Currency 487" xfId="124"/>
    <cellStyle name="Currency 492" xfId="125"/>
    <cellStyle name="Currency 495" xfId="126"/>
    <cellStyle name="Currency 498" xfId="127"/>
    <cellStyle name="Currency 501" xfId="128"/>
    <cellStyle name="Currency 504" xfId="129"/>
    <cellStyle name="Currency 507" xfId="130"/>
    <cellStyle name="Currency 510" xfId="131"/>
    <cellStyle name="Currency 514" xfId="132"/>
    <cellStyle name="Currency 517" xfId="133"/>
    <cellStyle name="Currency 520" xfId="134"/>
    <cellStyle name="Currency 523" xfId="135"/>
    <cellStyle name="Currency 527" xfId="136"/>
    <cellStyle name="Currency 530" xfId="137"/>
    <cellStyle name="Currency 533" xfId="138"/>
    <cellStyle name="Currency 536" xfId="139"/>
    <cellStyle name="Currency 539" xfId="140"/>
    <cellStyle name="Currency 543" xfId="141"/>
    <cellStyle name="Currency 546" xfId="142"/>
    <cellStyle name="Currency 549" xfId="143"/>
    <cellStyle name="Currency 552" xfId="144"/>
    <cellStyle name="Currency 555" xfId="145"/>
    <cellStyle name="Currency 558" xfId="146"/>
    <cellStyle name="Currency 561" xfId="147"/>
    <cellStyle name="Currency 564" xfId="148"/>
    <cellStyle name="Currency 567" xfId="149"/>
    <cellStyle name="Currency 569" xfId="150"/>
    <cellStyle name="Currency 570" xfId="151"/>
    <cellStyle name="Currency 571" xfId="152"/>
    <cellStyle name="Currency 60" xfId="153"/>
    <cellStyle name="Currency 7" xfId="154"/>
    <cellStyle name="Currency 9" xfId="155"/>
    <cellStyle name="Explanatory Text 2" xfId="156"/>
    <cellStyle name="Explanatory Text 3" xfId="157"/>
    <cellStyle name="Good 2" xfId="158"/>
    <cellStyle name="Heading 1 2" xfId="159"/>
    <cellStyle name="Heading 2 2" xfId="160"/>
    <cellStyle name="Heading 3 2" xfId="161"/>
    <cellStyle name="Heading 4 2" xfId="162"/>
    <cellStyle name="Hyperlink" xfId="3" builtinId="8"/>
    <cellStyle name="Hyperlink 2" xfId="163"/>
    <cellStyle name="Hyperlink 3" xfId="164"/>
    <cellStyle name="Input 2" xfId="165"/>
    <cellStyle name="Input 2 2" xfId="166"/>
    <cellStyle name="Linked Cell 2" xfId="167"/>
    <cellStyle name="Neutral 2" xfId="168"/>
    <cellStyle name="Normal" xfId="0" builtinId="0"/>
    <cellStyle name="Normal 10" xfId="169"/>
    <cellStyle name="Normal 10 2" xfId="170"/>
    <cellStyle name="Normal 10 2 2" xfId="171"/>
    <cellStyle name="Normal 10 4" xfId="172"/>
    <cellStyle name="Normal 101" xfId="173"/>
    <cellStyle name="Normal 107 2" xfId="174"/>
    <cellStyle name="Normal 11" xfId="175"/>
    <cellStyle name="Normal 11 2" xfId="176"/>
    <cellStyle name="Normal 12" xfId="177"/>
    <cellStyle name="Normal 12 2" xfId="178"/>
    <cellStyle name="Normal 13" xfId="179"/>
    <cellStyle name="Normal 13 2" xfId="180"/>
    <cellStyle name="Normal 14" xfId="181"/>
    <cellStyle name="Normal 14 2" xfId="182"/>
    <cellStyle name="Normal 15" xfId="183"/>
    <cellStyle name="Normal 15 2" xfId="184"/>
    <cellStyle name="Normal 16" xfId="185"/>
    <cellStyle name="Normal 16 2" xfId="186"/>
    <cellStyle name="Normal 16 3" xfId="187"/>
    <cellStyle name="Normal 17" xfId="188"/>
    <cellStyle name="Normal 17 2" xfId="189"/>
    <cellStyle name="Normal 18" xfId="190"/>
    <cellStyle name="Normal 18 2" xfId="191"/>
    <cellStyle name="Normal 19" xfId="192"/>
    <cellStyle name="Normal 19 2" xfId="193"/>
    <cellStyle name="Normal 2" xfId="194"/>
    <cellStyle name="Normal 2 10" xfId="195"/>
    <cellStyle name="Normal 2 10 10" xfId="196"/>
    <cellStyle name="Normal 2 10 10 2" xfId="197"/>
    <cellStyle name="Normal 2 10 11" xfId="198"/>
    <cellStyle name="Normal 2 10 11 2" xfId="199"/>
    <cellStyle name="Normal 2 10 12" xfId="200"/>
    <cellStyle name="Normal 2 10 12 2" xfId="201"/>
    <cellStyle name="Normal 2 10 13" xfId="202"/>
    <cellStyle name="Normal 2 10 13 2" xfId="203"/>
    <cellStyle name="Normal 2 10 14" xfId="204"/>
    <cellStyle name="Normal 2 10 14 2" xfId="205"/>
    <cellStyle name="Normal 2 10 15" xfId="206"/>
    <cellStyle name="Normal 2 10 15 2" xfId="207"/>
    <cellStyle name="Normal 2 10 16" xfId="208"/>
    <cellStyle name="Normal 2 10 16 2" xfId="209"/>
    <cellStyle name="Normal 2 10 17" xfId="210"/>
    <cellStyle name="Normal 2 10 17 2" xfId="211"/>
    <cellStyle name="Normal 2 10 18" xfId="212"/>
    <cellStyle name="Normal 2 10 18 2" xfId="213"/>
    <cellStyle name="Normal 2 10 19" xfId="214"/>
    <cellStyle name="Normal 2 10 19 2" xfId="215"/>
    <cellStyle name="Normal 2 10 2" xfId="216"/>
    <cellStyle name="Normal 2 10 2 2" xfId="217"/>
    <cellStyle name="Normal 2 10 20" xfId="218"/>
    <cellStyle name="Normal 2 10 20 2" xfId="219"/>
    <cellStyle name="Normal 2 10 21" xfId="220"/>
    <cellStyle name="Normal 2 10 21 2" xfId="221"/>
    <cellStyle name="Normal 2 10 22" xfId="222"/>
    <cellStyle name="Normal 2 10 22 2" xfId="223"/>
    <cellStyle name="Normal 2 10 23" xfId="224"/>
    <cellStyle name="Normal 2 10 23 2" xfId="225"/>
    <cellStyle name="Normal 2 10 24" xfId="226"/>
    <cellStyle name="Normal 2 10 3" xfId="227"/>
    <cellStyle name="Normal 2 10 3 2" xfId="228"/>
    <cellStyle name="Normal 2 10 4" xfId="229"/>
    <cellStyle name="Normal 2 10 4 2" xfId="230"/>
    <cellStyle name="Normal 2 10 5" xfId="231"/>
    <cellStyle name="Normal 2 10 5 2" xfId="232"/>
    <cellStyle name="Normal 2 10 6" xfId="233"/>
    <cellStyle name="Normal 2 10 6 2" xfId="234"/>
    <cellStyle name="Normal 2 10 7" xfId="235"/>
    <cellStyle name="Normal 2 10 7 2" xfId="236"/>
    <cellStyle name="Normal 2 10 8" xfId="237"/>
    <cellStyle name="Normal 2 10 8 2" xfId="238"/>
    <cellStyle name="Normal 2 10 9" xfId="239"/>
    <cellStyle name="Normal 2 10 9 2" xfId="240"/>
    <cellStyle name="Normal 2 100" xfId="241"/>
    <cellStyle name="Normal 2 100 2" xfId="242"/>
    <cellStyle name="Normal 2 101" xfId="243"/>
    <cellStyle name="Normal 2 101 2" xfId="244"/>
    <cellStyle name="Normal 2 102" xfId="245"/>
    <cellStyle name="Normal 2 102 2" xfId="246"/>
    <cellStyle name="Normal 2 103" xfId="247"/>
    <cellStyle name="Normal 2 103 2" xfId="248"/>
    <cellStyle name="Normal 2 104" xfId="249"/>
    <cellStyle name="Normal 2 104 2" xfId="250"/>
    <cellStyle name="Normal 2 104 2 2" xfId="251"/>
    <cellStyle name="Normal 2 104 3" xfId="252"/>
    <cellStyle name="Normal 2 105" xfId="253"/>
    <cellStyle name="Normal 2 11" xfId="254"/>
    <cellStyle name="Normal 2 11 10" xfId="255"/>
    <cellStyle name="Normal 2 11 10 2" xfId="256"/>
    <cellStyle name="Normal 2 11 11" xfId="257"/>
    <cellStyle name="Normal 2 11 11 2" xfId="258"/>
    <cellStyle name="Normal 2 11 12" xfId="259"/>
    <cellStyle name="Normal 2 11 12 2" xfId="260"/>
    <cellStyle name="Normal 2 11 13" xfId="261"/>
    <cellStyle name="Normal 2 11 13 2" xfId="262"/>
    <cellStyle name="Normal 2 11 14" xfId="263"/>
    <cellStyle name="Normal 2 11 14 2" xfId="264"/>
    <cellStyle name="Normal 2 11 15" xfId="265"/>
    <cellStyle name="Normal 2 11 15 2" xfId="266"/>
    <cellStyle name="Normal 2 11 16" xfId="267"/>
    <cellStyle name="Normal 2 11 16 2" xfId="268"/>
    <cellStyle name="Normal 2 11 17" xfId="269"/>
    <cellStyle name="Normal 2 11 17 2" xfId="270"/>
    <cellStyle name="Normal 2 11 18" xfId="271"/>
    <cellStyle name="Normal 2 11 18 2" xfId="272"/>
    <cellStyle name="Normal 2 11 19" xfId="273"/>
    <cellStyle name="Normal 2 11 19 2" xfId="274"/>
    <cellStyle name="Normal 2 11 2" xfId="275"/>
    <cellStyle name="Normal 2 11 2 2" xfId="276"/>
    <cellStyle name="Normal 2 11 20" xfId="277"/>
    <cellStyle name="Normal 2 11 20 2" xfId="278"/>
    <cellStyle name="Normal 2 11 21" xfId="279"/>
    <cellStyle name="Normal 2 11 21 2" xfId="280"/>
    <cellStyle name="Normal 2 11 22" xfId="281"/>
    <cellStyle name="Normal 2 11 22 2" xfId="282"/>
    <cellStyle name="Normal 2 11 23" xfId="283"/>
    <cellStyle name="Normal 2 11 23 2" xfId="284"/>
    <cellStyle name="Normal 2 11 24" xfId="285"/>
    <cellStyle name="Normal 2 11 3" xfId="286"/>
    <cellStyle name="Normal 2 11 3 2" xfId="287"/>
    <cellStyle name="Normal 2 11 4" xfId="288"/>
    <cellStyle name="Normal 2 11 4 2" xfId="289"/>
    <cellStyle name="Normal 2 11 5" xfId="290"/>
    <cellStyle name="Normal 2 11 5 2" xfId="291"/>
    <cellStyle name="Normal 2 11 6" xfId="292"/>
    <cellStyle name="Normal 2 11 6 2" xfId="293"/>
    <cellStyle name="Normal 2 11 7" xfId="294"/>
    <cellStyle name="Normal 2 11 7 2" xfId="295"/>
    <cellStyle name="Normal 2 11 8" xfId="296"/>
    <cellStyle name="Normal 2 11 8 2" xfId="297"/>
    <cellStyle name="Normal 2 11 9" xfId="298"/>
    <cellStyle name="Normal 2 11 9 2" xfId="299"/>
    <cellStyle name="Normal 2 12" xfId="300"/>
    <cellStyle name="Normal 2 12 10" xfId="301"/>
    <cellStyle name="Normal 2 12 10 2" xfId="302"/>
    <cellStyle name="Normal 2 12 11" xfId="303"/>
    <cellStyle name="Normal 2 12 11 2" xfId="304"/>
    <cellStyle name="Normal 2 12 12" xfId="305"/>
    <cellStyle name="Normal 2 12 12 2" xfId="306"/>
    <cellStyle name="Normal 2 12 13" xfId="307"/>
    <cellStyle name="Normal 2 12 13 2" xfId="308"/>
    <cellStyle name="Normal 2 12 14" xfId="309"/>
    <cellStyle name="Normal 2 12 14 2" xfId="310"/>
    <cellStyle name="Normal 2 12 15" xfId="311"/>
    <cellStyle name="Normal 2 12 15 2" xfId="312"/>
    <cellStyle name="Normal 2 12 16" xfId="313"/>
    <cellStyle name="Normal 2 12 16 2" xfId="314"/>
    <cellStyle name="Normal 2 12 17" xfId="315"/>
    <cellStyle name="Normal 2 12 17 2" xfId="316"/>
    <cellStyle name="Normal 2 12 18" xfId="317"/>
    <cellStyle name="Normal 2 12 18 2" xfId="318"/>
    <cellStyle name="Normal 2 12 19" xfId="319"/>
    <cellStyle name="Normal 2 12 19 2" xfId="320"/>
    <cellStyle name="Normal 2 12 2" xfId="321"/>
    <cellStyle name="Normal 2 12 2 2" xfId="322"/>
    <cellStyle name="Normal 2 12 20" xfId="323"/>
    <cellStyle name="Normal 2 12 20 2" xfId="324"/>
    <cellStyle name="Normal 2 12 21" xfId="325"/>
    <cellStyle name="Normal 2 12 21 2" xfId="326"/>
    <cellStyle name="Normal 2 12 22" xfId="327"/>
    <cellStyle name="Normal 2 12 22 2" xfId="328"/>
    <cellStyle name="Normal 2 12 23" xfId="329"/>
    <cellStyle name="Normal 2 12 23 2" xfId="330"/>
    <cellStyle name="Normal 2 12 24" xfId="331"/>
    <cellStyle name="Normal 2 12 3" xfId="332"/>
    <cellStyle name="Normal 2 12 3 2" xfId="333"/>
    <cellStyle name="Normal 2 12 4" xfId="334"/>
    <cellStyle name="Normal 2 12 4 2" xfId="335"/>
    <cellStyle name="Normal 2 12 5" xfId="336"/>
    <cellStyle name="Normal 2 12 5 2" xfId="337"/>
    <cellStyle name="Normal 2 12 6" xfId="338"/>
    <cellStyle name="Normal 2 12 6 2" xfId="339"/>
    <cellStyle name="Normal 2 12 7" xfId="340"/>
    <cellStyle name="Normal 2 12 7 2" xfId="341"/>
    <cellStyle name="Normal 2 12 8" xfId="342"/>
    <cellStyle name="Normal 2 12 8 2" xfId="343"/>
    <cellStyle name="Normal 2 12 9" xfId="344"/>
    <cellStyle name="Normal 2 12 9 2" xfId="345"/>
    <cellStyle name="Normal 2 13" xfId="346"/>
    <cellStyle name="Normal 2 13 10" xfId="347"/>
    <cellStyle name="Normal 2 13 10 2" xfId="348"/>
    <cellStyle name="Normal 2 13 11" xfId="349"/>
    <cellStyle name="Normal 2 13 11 2" xfId="350"/>
    <cellStyle name="Normal 2 13 12" xfId="351"/>
    <cellStyle name="Normal 2 13 12 2" xfId="352"/>
    <cellStyle name="Normal 2 13 13" xfId="353"/>
    <cellStyle name="Normal 2 13 13 2" xfId="354"/>
    <cellStyle name="Normal 2 13 14" xfId="355"/>
    <cellStyle name="Normal 2 13 14 2" xfId="356"/>
    <cellStyle name="Normal 2 13 15" xfId="357"/>
    <cellStyle name="Normal 2 13 15 2" xfId="358"/>
    <cellStyle name="Normal 2 13 16" xfId="359"/>
    <cellStyle name="Normal 2 13 16 2" xfId="360"/>
    <cellStyle name="Normal 2 13 17" xfId="361"/>
    <cellStyle name="Normal 2 13 17 2" xfId="362"/>
    <cellStyle name="Normal 2 13 18" xfId="363"/>
    <cellStyle name="Normal 2 13 18 2" xfId="364"/>
    <cellStyle name="Normal 2 13 19" xfId="365"/>
    <cellStyle name="Normal 2 13 19 2" xfId="366"/>
    <cellStyle name="Normal 2 13 2" xfId="367"/>
    <cellStyle name="Normal 2 13 2 2" xfId="368"/>
    <cellStyle name="Normal 2 13 20" xfId="369"/>
    <cellStyle name="Normal 2 13 20 2" xfId="370"/>
    <cellStyle name="Normal 2 13 21" xfId="371"/>
    <cellStyle name="Normal 2 13 21 2" xfId="372"/>
    <cellStyle name="Normal 2 13 22" xfId="373"/>
    <cellStyle name="Normal 2 13 22 2" xfId="374"/>
    <cellStyle name="Normal 2 13 23" xfId="375"/>
    <cellStyle name="Normal 2 13 23 2" xfId="376"/>
    <cellStyle name="Normal 2 13 24" xfId="377"/>
    <cellStyle name="Normal 2 13 3" xfId="378"/>
    <cellStyle name="Normal 2 13 3 2" xfId="379"/>
    <cellStyle name="Normal 2 13 4" xfId="380"/>
    <cellStyle name="Normal 2 13 4 2" xfId="381"/>
    <cellStyle name="Normal 2 13 5" xfId="382"/>
    <cellStyle name="Normal 2 13 5 2" xfId="383"/>
    <cellStyle name="Normal 2 13 6" xfId="384"/>
    <cellStyle name="Normal 2 13 6 2" xfId="385"/>
    <cellStyle name="Normal 2 13 7" xfId="386"/>
    <cellStyle name="Normal 2 13 7 2" xfId="387"/>
    <cellStyle name="Normal 2 13 8" xfId="388"/>
    <cellStyle name="Normal 2 13 8 2" xfId="389"/>
    <cellStyle name="Normal 2 13 9" xfId="390"/>
    <cellStyle name="Normal 2 13 9 2" xfId="391"/>
    <cellStyle name="Normal 2 14" xfId="392"/>
    <cellStyle name="Normal 2 14 10" xfId="393"/>
    <cellStyle name="Normal 2 14 10 2" xfId="394"/>
    <cellStyle name="Normal 2 14 11" xfId="395"/>
    <cellStyle name="Normal 2 14 11 2" xfId="396"/>
    <cellStyle name="Normal 2 14 12" xfId="397"/>
    <cellStyle name="Normal 2 14 12 2" xfId="398"/>
    <cellStyle name="Normal 2 14 13" xfId="399"/>
    <cellStyle name="Normal 2 14 13 2" xfId="400"/>
    <cellStyle name="Normal 2 14 14" xfId="401"/>
    <cellStyle name="Normal 2 14 14 2" xfId="402"/>
    <cellStyle name="Normal 2 14 15" xfId="403"/>
    <cellStyle name="Normal 2 14 15 2" xfId="404"/>
    <cellStyle name="Normal 2 14 16" xfId="405"/>
    <cellStyle name="Normal 2 14 16 2" xfId="406"/>
    <cellStyle name="Normal 2 14 17" xfId="407"/>
    <cellStyle name="Normal 2 14 17 2" xfId="408"/>
    <cellStyle name="Normal 2 14 18" xfId="409"/>
    <cellStyle name="Normal 2 14 18 2" xfId="410"/>
    <cellStyle name="Normal 2 14 19" xfId="411"/>
    <cellStyle name="Normal 2 14 19 2" xfId="412"/>
    <cellStyle name="Normal 2 14 2" xfId="413"/>
    <cellStyle name="Normal 2 14 2 2" xfId="414"/>
    <cellStyle name="Normal 2 14 20" xfId="415"/>
    <cellStyle name="Normal 2 14 20 2" xfId="416"/>
    <cellStyle name="Normal 2 14 21" xfId="417"/>
    <cellStyle name="Normal 2 14 21 2" xfId="418"/>
    <cellStyle name="Normal 2 14 22" xfId="419"/>
    <cellStyle name="Normal 2 14 22 2" xfId="420"/>
    <cellStyle name="Normal 2 14 23" xfId="421"/>
    <cellStyle name="Normal 2 14 23 2" xfId="422"/>
    <cellStyle name="Normal 2 14 24" xfId="423"/>
    <cellStyle name="Normal 2 14 3" xfId="424"/>
    <cellStyle name="Normal 2 14 3 2" xfId="425"/>
    <cellStyle name="Normal 2 14 4" xfId="426"/>
    <cellStyle name="Normal 2 14 4 2" xfId="427"/>
    <cellStyle name="Normal 2 14 5" xfId="428"/>
    <cellStyle name="Normal 2 14 5 2" xfId="429"/>
    <cellStyle name="Normal 2 14 6" xfId="430"/>
    <cellStyle name="Normal 2 14 6 2" xfId="431"/>
    <cellStyle name="Normal 2 14 7" xfId="432"/>
    <cellStyle name="Normal 2 14 7 2" xfId="433"/>
    <cellStyle name="Normal 2 14 8" xfId="434"/>
    <cellStyle name="Normal 2 14 8 2" xfId="435"/>
    <cellStyle name="Normal 2 14 9" xfId="436"/>
    <cellStyle name="Normal 2 14 9 2" xfId="437"/>
    <cellStyle name="Normal 2 15" xfId="438"/>
    <cellStyle name="Normal 2 15 10" xfId="439"/>
    <cellStyle name="Normal 2 15 10 2" xfId="440"/>
    <cellStyle name="Normal 2 15 11" xfId="441"/>
    <cellStyle name="Normal 2 15 11 2" xfId="442"/>
    <cellStyle name="Normal 2 15 12" xfId="443"/>
    <cellStyle name="Normal 2 15 12 2" xfId="444"/>
    <cellStyle name="Normal 2 15 13" xfId="445"/>
    <cellStyle name="Normal 2 15 13 2" xfId="446"/>
    <cellStyle name="Normal 2 15 14" xfId="447"/>
    <cellStyle name="Normal 2 15 14 2" xfId="448"/>
    <cellStyle name="Normal 2 15 15" xfId="449"/>
    <cellStyle name="Normal 2 15 15 2" xfId="450"/>
    <cellStyle name="Normal 2 15 16" xfId="451"/>
    <cellStyle name="Normal 2 15 16 2" xfId="452"/>
    <cellStyle name="Normal 2 15 17" xfId="453"/>
    <cellStyle name="Normal 2 15 17 2" xfId="454"/>
    <cellStyle name="Normal 2 15 18" xfId="455"/>
    <cellStyle name="Normal 2 15 18 2" xfId="456"/>
    <cellStyle name="Normal 2 15 19" xfId="457"/>
    <cellStyle name="Normal 2 15 19 2" xfId="458"/>
    <cellStyle name="Normal 2 15 2" xfId="459"/>
    <cellStyle name="Normal 2 15 2 2" xfId="460"/>
    <cellStyle name="Normal 2 15 20" xfId="461"/>
    <cellStyle name="Normal 2 15 20 2" xfId="462"/>
    <cellStyle name="Normal 2 15 21" xfId="463"/>
    <cellStyle name="Normal 2 15 21 2" xfId="464"/>
    <cellStyle name="Normal 2 15 22" xfId="465"/>
    <cellStyle name="Normal 2 15 22 2" xfId="466"/>
    <cellStyle name="Normal 2 15 23" xfId="467"/>
    <cellStyle name="Normal 2 15 23 2" xfId="468"/>
    <cellStyle name="Normal 2 15 24" xfId="469"/>
    <cellStyle name="Normal 2 15 3" xfId="470"/>
    <cellStyle name="Normal 2 15 3 2" xfId="471"/>
    <cellStyle name="Normal 2 15 4" xfId="472"/>
    <cellStyle name="Normal 2 15 4 2" xfId="473"/>
    <cellStyle name="Normal 2 15 5" xfId="474"/>
    <cellStyle name="Normal 2 15 5 2" xfId="475"/>
    <cellStyle name="Normal 2 15 6" xfId="476"/>
    <cellStyle name="Normal 2 15 6 2" xfId="477"/>
    <cellStyle name="Normal 2 15 7" xfId="478"/>
    <cellStyle name="Normal 2 15 7 2" xfId="479"/>
    <cellStyle name="Normal 2 15 8" xfId="480"/>
    <cellStyle name="Normal 2 15 8 2" xfId="481"/>
    <cellStyle name="Normal 2 15 9" xfId="482"/>
    <cellStyle name="Normal 2 15 9 2" xfId="483"/>
    <cellStyle name="Normal 2 16" xfId="484"/>
    <cellStyle name="Normal 2 16 10" xfId="485"/>
    <cellStyle name="Normal 2 16 10 2" xfId="486"/>
    <cellStyle name="Normal 2 16 11" xfId="487"/>
    <cellStyle name="Normal 2 16 11 2" xfId="488"/>
    <cellStyle name="Normal 2 16 12" xfId="489"/>
    <cellStyle name="Normal 2 16 12 2" xfId="490"/>
    <cellStyle name="Normal 2 16 13" xfId="491"/>
    <cellStyle name="Normal 2 16 13 2" xfId="492"/>
    <cellStyle name="Normal 2 16 14" xfId="493"/>
    <cellStyle name="Normal 2 16 14 2" xfId="494"/>
    <cellStyle name="Normal 2 16 15" xfId="495"/>
    <cellStyle name="Normal 2 16 15 2" xfId="496"/>
    <cellStyle name="Normal 2 16 16" xfId="497"/>
    <cellStyle name="Normal 2 16 16 2" xfId="498"/>
    <cellStyle name="Normal 2 16 17" xfId="499"/>
    <cellStyle name="Normal 2 16 17 2" xfId="500"/>
    <cellStyle name="Normal 2 16 18" xfId="501"/>
    <cellStyle name="Normal 2 16 18 2" xfId="502"/>
    <cellStyle name="Normal 2 16 19" xfId="503"/>
    <cellStyle name="Normal 2 16 19 2" xfId="504"/>
    <cellStyle name="Normal 2 16 2" xfId="505"/>
    <cellStyle name="Normal 2 16 2 2" xfId="506"/>
    <cellStyle name="Normal 2 16 20" xfId="507"/>
    <cellStyle name="Normal 2 16 20 2" xfId="508"/>
    <cellStyle name="Normal 2 16 21" xfId="509"/>
    <cellStyle name="Normal 2 16 21 2" xfId="510"/>
    <cellStyle name="Normal 2 16 22" xfId="511"/>
    <cellStyle name="Normal 2 16 22 2" xfId="512"/>
    <cellStyle name="Normal 2 16 23" xfId="513"/>
    <cellStyle name="Normal 2 16 23 2" xfId="514"/>
    <cellStyle name="Normal 2 16 24" xfId="515"/>
    <cellStyle name="Normal 2 16 3" xfId="516"/>
    <cellStyle name="Normal 2 16 3 2" xfId="517"/>
    <cellStyle name="Normal 2 16 4" xfId="518"/>
    <cellStyle name="Normal 2 16 4 2" xfId="519"/>
    <cellStyle name="Normal 2 16 5" xfId="520"/>
    <cellStyle name="Normal 2 16 5 2" xfId="521"/>
    <cellStyle name="Normal 2 16 6" xfId="522"/>
    <cellStyle name="Normal 2 16 6 2" xfId="523"/>
    <cellStyle name="Normal 2 16 7" xfId="524"/>
    <cellStyle name="Normal 2 16 7 2" xfId="525"/>
    <cellStyle name="Normal 2 16 8" xfId="526"/>
    <cellStyle name="Normal 2 16 8 2" xfId="527"/>
    <cellStyle name="Normal 2 16 9" xfId="528"/>
    <cellStyle name="Normal 2 16 9 2" xfId="529"/>
    <cellStyle name="Normal 2 17" xfId="530"/>
    <cellStyle name="Normal 2 17 10" xfId="531"/>
    <cellStyle name="Normal 2 17 10 2" xfId="532"/>
    <cellStyle name="Normal 2 17 11" xfId="533"/>
    <cellStyle name="Normal 2 17 11 2" xfId="534"/>
    <cellStyle name="Normal 2 17 12" xfId="535"/>
    <cellStyle name="Normal 2 17 12 2" xfId="536"/>
    <cellStyle name="Normal 2 17 13" xfId="537"/>
    <cellStyle name="Normal 2 17 13 2" xfId="538"/>
    <cellStyle name="Normal 2 17 14" xfId="539"/>
    <cellStyle name="Normal 2 17 14 2" xfId="540"/>
    <cellStyle name="Normal 2 17 15" xfId="541"/>
    <cellStyle name="Normal 2 17 15 2" xfId="542"/>
    <cellStyle name="Normal 2 17 16" xfId="543"/>
    <cellStyle name="Normal 2 17 16 2" xfId="544"/>
    <cellStyle name="Normal 2 17 17" xfId="545"/>
    <cellStyle name="Normal 2 17 17 2" xfId="546"/>
    <cellStyle name="Normal 2 17 18" xfId="547"/>
    <cellStyle name="Normal 2 17 18 2" xfId="548"/>
    <cellStyle name="Normal 2 17 19" xfId="549"/>
    <cellStyle name="Normal 2 17 19 2" xfId="550"/>
    <cellStyle name="Normal 2 17 2" xfId="551"/>
    <cellStyle name="Normal 2 17 2 2" xfId="552"/>
    <cellStyle name="Normal 2 17 20" xfId="553"/>
    <cellStyle name="Normal 2 17 20 2" xfId="554"/>
    <cellStyle name="Normal 2 17 21" xfId="555"/>
    <cellStyle name="Normal 2 17 21 2" xfId="556"/>
    <cellStyle name="Normal 2 17 22" xfId="557"/>
    <cellStyle name="Normal 2 17 22 2" xfId="558"/>
    <cellStyle name="Normal 2 17 23" xfId="559"/>
    <cellStyle name="Normal 2 17 23 2" xfId="560"/>
    <cellStyle name="Normal 2 17 24" xfId="561"/>
    <cellStyle name="Normal 2 17 3" xfId="562"/>
    <cellStyle name="Normal 2 17 3 2" xfId="563"/>
    <cellStyle name="Normal 2 17 4" xfId="564"/>
    <cellStyle name="Normal 2 17 4 2" xfId="565"/>
    <cellStyle name="Normal 2 17 5" xfId="566"/>
    <cellStyle name="Normal 2 17 5 2" xfId="567"/>
    <cellStyle name="Normal 2 17 6" xfId="568"/>
    <cellStyle name="Normal 2 17 6 2" xfId="569"/>
    <cellStyle name="Normal 2 17 7" xfId="570"/>
    <cellStyle name="Normal 2 17 7 2" xfId="571"/>
    <cellStyle name="Normal 2 17 8" xfId="572"/>
    <cellStyle name="Normal 2 17 8 2" xfId="573"/>
    <cellStyle name="Normal 2 17 9" xfId="574"/>
    <cellStyle name="Normal 2 17 9 2" xfId="575"/>
    <cellStyle name="Normal 2 18" xfId="576"/>
    <cellStyle name="Normal 2 18 10" xfId="577"/>
    <cellStyle name="Normal 2 18 10 2" xfId="578"/>
    <cellStyle name="Normal 2 18 11" xfId="579"/>
    <cellStyle name="Normal 2 18 11 2" xfId="580"/>
    <cellStyle name="Normal 2 18 12" xfId="581"/>
    <cellStyle name="Normal 2 18 12 2" xfId="582"/>
    <cellStyle name="Normal 2 18 13" xfId="583"/>
    <cellStyle name="Normal 2 18 13 2" xfId="584"/>
    <cellStyle name="Normal 2 18 14" xfId="585"/>
    <cellStyle name="Normal 2 18 14 2" xfId="586"/>
    <cellStyle name="Normal 2 18 15" xfId="587"/>
    <cellStyle name="Normal 2 18 15 2" xfId="588"/>
    <cellStyle name="Normal 2 18 16" xfId="589"/>
    <cellStyle name="Normal 2 18 16 2" xfId="590"/>
    <cellStyle name="Normal 2 18 17" xfId="591"/>
    <cellStyle name="Normal 2 18 17 2" xfId="592"/>
    <cellStyle name="Normal 2 18 18" xfId="593"/>
    <cellStyle name="Normal 2 18 18 2" xfId="594"/>
    <cellStyle name="Normal 2 18 19" xfId="595"/>
    <cellStyle name="Normal 2 18 19 2" xfId="596"/>
    <cellStyle name="Normal 2 18 2" xfId="597"/>
    <cellStyle name="Normal 2 18 2 2" xfId="598"/>
    <cellStyle name="Normal 2 18 20" xfId="599"/>
    <cellStyle name="Normal 2 18 20 2" xfId="600"/>
    <cellStyle name="Normal 2 18 21" xfId="601"/>
    <cellStyle name="Normal 2 18 21 2" xfId="602"/>
    <cellStyle name="Normal 2 18 22" xfId="603"/>
    <cellStyle name="Normal 2 18 22 2" xfId="604"/>
    <cellStyle name="Normal 2 18 23" xfId="605"/>
    <cellStyle name="Normal 2 18 23 2" xfId="606"/>
    <cellStyle name="Normal 2 18 24" xfId="607"/>
    <cellStyle name="Normal 2 18 3" xfId="608"/>
    <cellStyle name="Normal 2 18 3 2" xfId="609"/>
    <cellStyle name="Normal 2 18 4" xfId="610"/>
    <cellStyle name="Normal 2 18 4 2" xfId="611"/>
    <cellStyle name="Normal 2 18 5" xfId="612"/>
    <cellStyle name="Normal 2 18 5 2" xfId="613"/>
    <cellStyle name="Normal 2 18 6" xfId="614"/>
    <cellStyle name="Normal 2 18 6 2" xfId="615"/>
    <cellStyle name="Normal 2 18 7" xfId="616"/>
    <cellStyle name="Normal 2 18 7 2" xfId="617"/>
    <cellStyle name="Normal 2 18 8" xfId="618"/>
    <cellStyle name="Normal 2 18 8 2" xfId="619"/>
    <cellStyle name="Normal 2 18 9" xfId="620"/>
    <cellStyle name="Normal 2 18 9 2" xfId="621"/>
    <cellStyle name="Normal 2 19" xfId="622"/>
    <cellStyle name="Normal 2 19 10" xfId="623"/>
    <cellStyle name="Normal 2 19 10 2" xfId="624"/>
    <cellStyle name="Normal 2 19 11" xfId="625"/>
    <cellStyle name="Normal 2 19 11 2" xfId="626"/>
    <cellStyle name="Normal 2 19 12" xfId="627"/>
    <cellStyle name="Normal 2 19 12 2" xfId="628"/>
    <cellStyle name="Normal 2 19 13" xfId="629"/>
    <cellStyle name="Normal 2 19 13 2" xfId="630"/>
    <cellStyle name="Normal 2 19 14" xfId="631"/>
    <cellStyle name="Normal 2 19 14 2" xfId="632"/>
    <cellStyle name="Normal 2 19 15" xfId="633"/>
    <cellStyle name="Normal 2 19 15 2" xfId="634"/>
    <cellStyle name="Normal 2 19 16" xfId="635"/>
    <cellStyle name="Normal 2 19 16 2" xfId="636"/>
    <cellStyle name="Normal 2 19 17" xfId="637"/>
    <cellStyle name="Normal 2 19 17 2" xfId="638"/>
    <cellStyle name="Normal 2 19 18" xfId="639"/>
    <cellStyle name="Normal 2 19 18 2" xfId="640"/>
    <cellStyle name="Normal 2 19 19" xfId="641"/>
    <cellStyle name="Normal 2 19 19 2" xfId="642"/>
    <cellStyle name="Normal 2 19 2" xfId="643"/>
    <cellStyle name="Normal 2 19 2 2" xfId="644"/>
    <cellStyle name="Normal 2 19 20" xfId="645"/>
    <cellStyle name="Normal 2 19 20 2" xfId="646"/>
    <cellStyle name="Normal 2 19 21" xfId="647"/>
    <cellStyle name="Normal 2 19 21 2" xfId="648"/>
    <cellStyle name="Normal 2 19 22" xfId="649"/>
    <cellStyle name="Normal 2 19 22 2" xfId="650"/>
    <cellStyle name="Normal 2 19 23" xfId="651"/>
    <cellStyle name="Normal 2 19 23 2" xfId="652"/>
    <cellStyle name="Normal 2 19 24" xfId="653"/>
    <cellStyle name="Normal 2 19 3" xfId="654"/>
    <cellStyle name="Normal 2 19 3 2" xfId="655"/>
    <cellStyle name="Normal 2 19 4" xfId="656"/>
    <cellStyle name="Normal 2 19 4 2" xfId="657"/>
    <cellStyle name="Normal 2 19 5" xfId="658"/>
    <cellStyle name="Normal 2 19 5 2" xfId="659"/>
    <cellStyle name="Normal 2 19 6" xfId="660"/>
    <cellStyle name="Normal 2 19 6 2" xfId="661"/>
    <cellStyle name="Normal 2 19 7" xfId="662"/>
    <cellStyle name="Normal 2 19 7 2" xfId="663"/>
    <cellStyle name="Normal 2 19 8" xfId="664"/>
    <cellStyle name="Normal 2 19 8 2" xfId="665"/>
    <cellStyle name="Normal 2 19 9" xfId="666"/>
    <cellStyle name="Normal 2 19 9 2" xfId="667"/>
    <cellStyle name="Normal 2 2" xfId="668"/>
    <cellStyle name="Normal 2 2 2" xfId="669"/>
    <cellStyle name="Normal 2 20" xfId="670"/>
    <cellStyle name="Normal 2 20 10" xfId="671"/>
    <cellStyle name="Normal 2 20 10 2" xfId="672"/>
    <cellStyle name="Normal 2 20 11" xfId="673"/>
    <cellStyle name="Normal 2 20 11 2" xfId="674"/>
    <cellStyle name="Normal 2 20 12" xfId="675"/>
    <cellStyle name="Normal 2 20 12 2" xfId="676"/>
    <cellStyle name="Normal 2 20 13" xfId="677"/>
    <cellStyle name="Normal 2 20 13 2" xfId="678"/>
    <cellStyle name="Normal 2 20 14" xfId="679"/>
    <cellStyle name="Normal 2 20 14 2" xfId="680"/>
    <cellStyle name="Normal 2 20 15" xfId="681"/>
    <cellStyle name="Normal 2 20 15 2" xfId="682"/>
    <cellStyle name="Normal 2 20 16" xfId="683"/>
    <cellStyle name="Normal 2 20 16 2" xfId="684"/>
    <cellStyle name="Normal 2 20 17" xfId="685"/>
    <cellStyle name="Normal 2 20 17 2" xfId="686"/>
    <cellStyle name="Normal 2 20 18" xfId="687"/>
    <cellStyle name="Normal 2 20 18 2" xfId="688"/>
    <cellStyle name="Normal 2 20 19" xfId="689"/>
    <cellStyle name="Normal 2 20 19 2" xfId="690"/>
    <cellStyle name="Normal 2 20 2" xfId="691"/>
    <cellStyle name="Normal 2 20 2 2" xfId="692"/>
    <cellStyle name="Normal 2 20 20" xfId="693"/>
    <cellStyle name="Normal 2 20 20 2" xfId="694"/>
    <cellStyle name="Normal 2 20 21" xfId="695"/>
    <cellStyle name="Normal 2 20 21 2" xfId="696"/>
    <cellStyle name="Normal 2 20 22" xfId="697"/>
    <cellStyle name="Normal 2 20 22 2" xfId="698"/>
    <cellStyle name="Normal 2 20 23" xfId="699"/>
    <cellStyle name="Normal 2 20 23 2" xfId="700"/>
    <cellStyle name="Normal 2 20 24" xfId="701"/>
    <cellStyle name="Normal 2 20 3" xfId="702"/>
    <cellStyle name="Normal 2 20 3 2" xfId="703"/>
    <cellStyle name="Normal 2 20 4" xfId="704"/>
    <cellStyle name="Normal 2 20 4 2" xfId="705"/>
    <cellStyle name="Normal 2 20 5" xfId="706"/>
    <cellStyle name="Normal 2 20 5 2" xfId="707"/>
    <cellStyle name="Normal 2 20 6" xfId="708"/>
    <cellStyle name="Normal 2 20 6 2" xfId="709"/>
    <cellStyle name="Normal 2 20 7" xfId="710"/>
    <cellStyle name="Normal 2 20 7 2" xfId="711"/>
    <cellStyle name="Normal 2 20 8" xfId="712"/>
    <cellStyle name="Normal 2 20 8 2" xfId="713"/>
    <cellStyle name="Normal 2 20 9" xfId="714"/>
    <cellStyle name="Normal 2 20 9 2" xfId="715"/>
    <cellStyle name="Normal 2 21" xfId="716"/>
    <cellStyle name="Normal 2 21 10" xfId="717"/>
    <cellStyle name="Normal 2 21 10 2" xfId="718"/>
    <cellStyle name="Normal 2 21 11" xfId="719"/>
    <cellStyle name="Normal 2 21 11 2" xfId="720"/>
    <cellStyle name="Normal 2 21 12" xfId="721"/>
    <cellStyle name="Normal 2 21 12 2" xfId="722"/>
    <cellStyle name="Normal 2 21 13" xfId="723"/>
    <cellStyle name="Normal 2 21 13 2" xfId="724"/>
    <cellStyle name="Normal 2 21 14" xfId="725"/>
    <cellStyle name="Normal 2 21 14 2" xfId="726"/>
    <cellStyle name="Normal 2 21 15" xfId="727"/>
    <cellStyle name="Normal 2 21 15 2" xfId="728"/>
    <cellStyle name="Normal 2 21 16" xfId="729"/>
    <cellStyle name="Normal 2 21 16 2" xfId="730"/>
    <cellStyle name="Normal 2 21 17" xfId="731"/>
    <cellStyle name="Normal 2 21 17 2" xfId="732"/>
    <cellStyle name="Normal 2 21 18" xfId="733"/>
    <cellStyle name="Normal 2 21 18 2" xfId="734"/>
    <cellStyle name="Normal 2 21 19" xfId="735"/>
    <cellStyle name="Normal 2 21 19 2" xfId="736"/>
    <cellStyle name="Normal 2 21 2" xfId="737"/>
    <cellStyle name="Normal 2 21 2 2" xfId="738"/>
    <cellStyle name="Normal 2 21 20" xfId="739"/>
    <cellStyle name="Normal 2 21 20 2" xfId="740"/>
    <cellStyle name="Normal 2 21 21" xfId="741"/>
    <cellStyle name="Normal 2 21 21 2" xfId="742"/>
    <cellStyle name="Normal 2 21 22" xfId="743"/>
    <cellStyle name="Normal 2 21 22 2" xfId="744"/>
    <cellStyle name="Normal 2 21 23" xfId="745"/>
    <cellStyle name="Normal 2 21 23 2" xfId="746"/>
    <cellStyle name="Normal 2 21 24" xfId="747"/>
    <cellStyle name="Normal 2 21 3" xfId="748"/>
    <cellStyle name="Normal 2 21 3 2" xfId="749"/>
    <cellStyle name="Normal 2 21 4" xfId="750"/>
    <cellStyle name="Normal 2 21 4 2" xfId="751"/>
    <cellStyle name="Normal 2 21 5" xfId="752"/>
    <cellStyle name="Normal 2 21 5 2" xfId="753"/>
    <cellStyle name="Normal 2 21 6" xfId="754"/>
    <cellStyle name="Normal 2 21 6 2" xfId="755"/>
    <cellStyle name="Normal 2 21 7" xfId="756"/>
    <cellStyle name="Normal 2 21 7 2" xfId="757"/>
    <cellStyle name="Normal 2 21 8" xfId="758"/>
    <cellStyle name="Normal 2 21 8 2" xfId="759"/>
    <cellStyle name="Normal 2 21 9" xfId="760"/>
    <cellStyle name="Normal 2 21 9 2" xfId="761"/>
    <cellStyle name="Normal 2 22" xfId="762"/>
    <cellStyle name="Normal 2 22 10" xfId="763"/>
    <cellStyle name="Normal 2 22 10 2" xfId="764"/>
    <cellStyle name="Normal 2 22 11" xfId="765"/>
    <cellStyle name="Normal 2 22 11 2" xfId="766"/>
    <cellStyle name="Normal 2 22 12" xfId="767"/>
    <cellStyle name="Normal 2 22 12 2" xfId="768"/>
    <cellStyle name="Normal 2 22 13" xfId="769"/>
    <cellStyle name="Normal 2 22 13 2" xfId="770"/>
    <cellStyle name="Normal 2 22 14" xfId="771"/>
    <cellStyle name="Normal 2 22 14 2" xfId="772"/>
    <cellStyle name="Normal 2 22 15" xfId="773"/>
    <cellStyle name="Normal 2 22 15 2" xfId="774"/>
    <cellStyle name="Normal 2 22 16" xfId="775"/>
    <cellStyle name="Normal 2 22 16 2" xfId="776"/>
    <cellStyle name="Normal 2 22 17" xfId="777"/>
    <cellStyle name="Normal 2 22 17 2" xfId="778"/>
    <cellStyle name="Normal 2 22 18" xfId="779"/>
    <cellStyle name="Normal 2 22 18 2" xfId="780"/>
    <cellStyle name="Normal 2 22 19" xfId="781"/>
    <cellStyle name="Normal 2 22 19 2" xfId="782"/>
    <cellStyle name="Normal 2 22 2" xfId="783"/>
    <cellStyle name="Normal 2 22 2 2" xfId="784"/>
    <cellStyle name="Normal 2 22 20" xfId="785"/>
    <cellStyle name="Normal 2 22 20 2" xfId="786"/>
    <cellStyle name="Normal 2 22 21" xfId="787"/>
    <cellStyle name="Normal 2 22 21 2" xfId="788"/>
    <cellStyle name="Normal 2 22 22" xfId="789"/>
    <cellStyle name="Normal 2 22 22 2" xfId="790"/>
    <cellStyle name="Normal 2 22 23" xfId="791"/>
    <cellStyle name="Normal 2 22 23 2" xfId="792"/>
    <cellStyle name="Normal 2 22 24" xfId="793"/>
    <cellStyle name="Normal 2 22 3" xfId="794"/>
    <cellStyle name="Normal 2 22 3 2" xfId="795"/>
    <cellStyle name="Normal 2 22 4" xfId="796"/>
    <cellStyle name="Normal 2 22 4 2" xfId="797"/>
    <cellStyle name="Normal 2 22 5" xfId="798"/>
    <cellStyle name="Normal 2 22 5 2" xfId="799"/>
    <cellStyle name="Normal 2 22 6" xfId="800"/>
    <cellStyle name="Normal 2 22 6 2" xfId="801"/>
    <cellStyle name="Normal 2 22 7" xfId="802"/>
    <cellStyle name="Normal 2 22 7 2" xfId="803"/>
    <cellStyle name="Normal 2 22 8" xfId="804"/>
    <cellStyle name="Normal 2 22 8 2" xfId="805"/>
    <cellStyle name="Normal 2 22 9" xfId="806"/>
    <cellStyle name="Normal 2 22 9 2" xfId="807"/>
    <cellStyle name="Normal 2 23" xfId="808"/>
    <cellStyle name="Normal 2 23 10" xfId="809"/>
    <cellStyle name="Normal 2 23 10 2" xfId="810"/>
    <cellStyle name="Normal 2 23 11" xfId="811"/>
    <cellStyle name="Normal 2 23 11 2" xfId="812"/>
    <cellStyle name="Normal 2 23 12" xfId="813"/>
    <cellStyle name="Normal 2 23 12 2" xfId="814"/>
    <cellStyle name="Normal 2 23 13" xfId="815"/>
    <cellStyle name="Normal 2 23 13 2" xfId="816"/>
    <cellStyle name="Normal 2 23 14" xfId="817"/>
    <cellStyle name="Normal 2 23 14 2" xfId="818"/>
    <cellStyle name="Normal 2 23 15" xfId="819"/>
    <cellStyle name="Normal 2 23 15 2" xfId="820"/>
    <cellStyle name="Normal 2 23 16" xfId="821"/>
    <cellStyle name="Normal 2 23 16 2" xfId="822"/>
    <cellStyle name="Normal 2 23 17" xfId="823"/>
    <cellStyle name="Normal 2 23 17 2" xfId="824"/>
    <cellStyle name="Normal 2 23 18" xfId="825"/>
    <cellStyle name="Normal 2 23 18 2" xfId="826"/>
    <cellStyle name="Normal 2 23 19" xfId="827"/>
    <cellStyle name="Normal 2 23 19 2" xfId="828"/>
    <cellStyle name="Normal 2 23 2" xfId="829"/>
    <cellStyle name="Normal 2 23 2 2" xfId="830"/>
    <cellStyle name="Normal 2 23 20" xfId="831"/>
    <cellStyle name="Normal 2 23 20 2" xfId="832"/>
    <cellStyle name="Normal 2 23 21" xfId="833"/>
    <cellStyle name="Normal 2 23 21 2" xfId="834"/>
    <cellStyle name="Normal 2 23 22" xfId="835"/>
    <cellStyle name="Normal 2 23 22 2" xfId="836"/>
    <cellStyle name="Normal 2 23 23" xfId="837"/>
    <cellStyle name="Normal 2 23 23 2" xfId="838"/>
    <cellStyle name="Normal 2 23 24" xfId="839"/>
    <cellStyle name="Normal 2 23 3" xfId="840"/>
    <cellStyle name="Normal 2 23 3 2" xfId="841"/>
    <cellStyle name="Normal 2 23 4" xfId="842"/>
    <cellStyle name="Normal 2 23 4 2" xfId="843"/>
    <cellStyle name="Normal 2 23 5" xfId="844"/>
    <cellStyle name="Normal 2 23 5 2" xfId="845"/>
    <cellStyle name="Normal 2 23 6" xfId="846"/>
    <cellStyle name="Normal 2 23 6 2" xfId="847"/>
    <cellStyle name="Normal 2 23 7" xfId="848"/>
    <cellStyle name="Normal 2 23 7 2" xfId="849"/>
    <cellStyle name="Normal 2 23 8" xfId="850"/>
    <cellStyle name="Normal 2 23 8 2" xfId="851"/>
    <cellStyle name="Normal 2 23 9" xfId="852"/>
    <cellStyle name="Normal 2 23 9 2" xfId="853"/>
    <cellStyle name="Normal 2 24" xfId="854"/>
    <cellStyle name="Normal 2 24 10" xfId="855"/>
    <cellStyle name="Normal 2 24 10 2" xfId="856"/>
    <cellStyle name="Normal 2 24 11" xfId="857"/>
    <cellStyle name="Normal 2 24 11 2" xfId="858"/>
    <cellStyle name="Normal 2 24 12" xfId="859"/>
    <cellStyle name="Normal 2 24 12 2" xfId="860"/>
    <cellStyle name="Normal 2 24 13" xfId="861"/>
    <cellStyle name="Normal 2 24 13 2" xfId="862"/>
    <cellStyle name="Normal 2 24 14" xfId="863"/>
    <cellStyle name="Normal 2 24 14 2" xfId="864"/>
    <cellStyle name="Normal 2 24 15" xfId="865"/>
    <cellStyle name="Normal 2 24 15 2" xfId="866"/>
    <cellStyle name="Normal 2 24 16" xfId="867"/>
    <cellStyle name="Normal 2 24 16 2" xfId="868"/>
    <cellStyle name="Normal 2 24 17" xfId="869"/>
    <cellStyle name="Normal 2 24 17 2" xfId="870"/>
    <cellStyle name="Normal 2 24 18" xfId="871"/>
    <cellStyle name="Normal 2 24 18 2" xfId="872"/>
    <cellStyle name="Normal 2 24 19" xfId="873"/>
    <cellStyle name="Normal 2 24 19 2" xfId="874"/>
    <cellStyle name="Normal 2 24 2" xfId="875"/>
    <cellStyle name="Normal 2 24 2 2" xfId="876"/>
    <cellStyle name="Normal 2 24 20" xfId="877"/>
    <cellStyle name="Normal 2 24 20 2" xfId="878"/>
    <cellStyle name="Normal 2 24 21" xfId="879"/>
    <cellStyle name="Normal 2 24 21 2" xfId="880"/>
    <cellStyle name="Normal 2 24 22" xfId="881"/>
    <cellStyle name="Normal 2 24 22 2" xfId="882"/>
    <cellStyle name="Normal 2 24 23" xfId="883"/>
    <cellStyle name="Normal 2 24 23 2" xfId="884"/>
    <cellStyle name="Normal 2 24 24" xfId="885"/>
    <cellStyle name="Normal 2 24 3" xfId="886"/>
    <cellStyle name="Normal 2 24 3 2" xfId="887"/>
    <cellStyle name="Normal 2 24 4" xfId="888"/>
    <cellStyle name="Normal 2 24 4 2" xfId="889"/>
    <cellStyle name="Normal 2 24 5" xfId="890"/>
    <cellStyle name="Normal 2 24 5 2" xfId="891"/>
    <cellStyle name="Normal 2 24 6" xfId="892"/>
    <cellStyle name="Normal 2 24 6 2" xfId="893"/>
    <cellStyle name="Normal 2 24 7" xfId="894"/>
    <cellStyle name="Normal 2 24 7 2" xfId="895"/>
    <cellStyle name="Normal 2 24 8" xfId="896"/>
    <cellStyle name="Normal 2 24 8 2" xfId="897"/>
    <cellStyle name="Normal 2 24 9" xfId="898"/>
    <cellStyle name="Normal 2 24 9 2" xfId="899"/>
    <cellStyle name="Normal 2 25" xfId="900"/>
    <cellStyle name="Normal 2 25 10" xfId="901"/>
    <cellStyle name="Normal 2 25 10 2" xfId="902"/>
    <cellStyle name="Normal 2 25 11" xfId="903"/>
    <cellStyle name="Normal 2 25 11 2" xfId="904"/>
    <cellStyle name="Normal 2 25 12" xfId="905"/>
    <cellStyle name="Normal 2 25 12 2" xfId="906"/>
    <cellStyle name="Normal 2 25 13" xfId="907"/>
    <cellStyle name="Normal 2 25 13 2" xfId="908"/>
    <cellStyle name="Normal 2 25 14" xfId="909"/>
    <cellStyle name="Normal 2 25 14 2" xfId="910"/>
    <cellStyle name="Normal 2 25 15" xfId="911"/>
    <cellStyle name="Normal 2 25 15 2" xfId="912"/>
    <cellStyle name="Normal 2 25 16" xfId="913"/>
    <cellStyle name="Normal 2 25 16 2" xfId="914"/>
    <cellStyle name="Normal 2 25 17" xfId="915"/>
    <cellStyle name="Normal 2 25 17 2" xfId="916"/>
    <cellStyle name="Normal 2 25 18" xfId="917"/>
    <cellStyle name="Normal 2 25 18 2" xfId="918"/>
    <cellStyle name="Normal 2 25 19" xfId="919"/>
    <cellStyle name="Normal 2 25 19 2" xfId="920"/>
    <cellStyle name="Normal 2 25 2" xfId="921"/>
    <cellStyle name="Normal 2 25 2 2" xfId="922"/>
    <cellStyle name="Normal 2 25 20" xfId="923"/>
    <cellStyle name="Normal 2 25 20 2" xfId="924"/>
    <cellStyle name="Normal 2 25 21" xfId="925"/>
    <cellStyle name="Normal 2 25 21 2" xfId="926"/>
    <cellStyle name="Normal 2 25 22" xfId="927"/>
    <cellStyle name="Normal 2 25 22 2" xfId="928"/>
    <cellStyle name="Normal 2 25 23" xfId="929"/>
    <cellStyle name="Normal 2 25 23 2" xfId="930"/>
    <cellStyle name="Normal 2 25 24" xfId="931"/>
    <cellStyle name="Normal 2 25 3" xfId="932"/>
    <cellStyle name="Normal 2 25 3 2" xfId="933"/>
    <cellStyle name="Normal 2 25 4" xfId="934"/>
    <cellStyle name="Normal 2 25 4 2" xfId="935"/>
    <cellStyle name="Normal 2 25 5" xfId="936"/>
    <cellStyle name="Normal 2 25 5 2" xfId="937"/>
    <cellStyle name="Normal 2 25 6" xfId="938"/>
    <cellStyle name="Normal 2 25 6 2" xfId="939"/>
    <cellStyle name="Normal 2 25 7" xfId="940"/>
    <cellStyle name="Normal 2 25 7 2" xfId="941"/>
    <cellStyle name="Normal 2 25 8" xfId="942"/>
    <cellStyle name="Normal 2 25 8 2" xfId="943"/>
    <cellStyle name="Normal 2 25 9" xfId="944"/>
    <cellStyle name="Normal 2 25 9 2" xfId="945"/>
    <cellStyle name="Normal 2 26" xfId="946"/>
    <cellStyle name="Normal 2 26 10" xfId="947"/>
    <cellStyle name="Normal 2 26 10 2" xfId="948"/>
    <cellStyle name="Normal 2 26 11" xfId="949"/>
    <cellStyle name="Normal 2 26 11 2" xfId="950"/>
    <cellStyle name="Normal 2 26 12" xfId="951"/>
    <cellStyle name="Normal 2 26 12 2" xfId="952"/>
    <cellStyle name="Normal 2 26 13" xfId="953"/>
    <cellStyle name="Normal 2 26 13 2" xfId="954"/>
    <cellStyle name="Normal 2 26 14" xfId="955"/>
    <cellStyle name="Normal 2 26 14 2" xfId="956"/>
    <cellStyle name="Normal 2 26 15" xfId="957"/>
    <cellStyle name="Normal 2 26 15 2" xfId="958"/>
    <cellStyle name="Normal 2 26 16" xfId="959"/>
    <cellStyle name="Normal 2 26 16 2" xfId="960"/>
    <cellStyle name="Normal 2 26 17" xfId="961"/>
    <cellStyle name="Normal 2 26 17 2" xfId="962"/>
    <cellStyle name="Normal 2 26 18" xfId="963"/>
    <cellStyle name="Normal 2 26 18 2" xfId="964"/>
    <cellStyle name="Normal 2 26 19" xfId="965"/>
    <cellStyle name="Normal 2 26 19 2" xfId="966"/>
    <cellStyle name="Normal 2 26 2" xfId="967"/>
    <cellStyle name="Normal 2 26 2 2" xfId="968"/>
    <cellStyle name="Normal 2 26 20" xfId="969"/>
    <cellStyle name="Normal 2 26 20 2" xfId="970"/>
    <cellStyle name="Normal 2 26 21" xfId="971"/>
    <cellStyle name="Normal 2 26 21 2" xfId="972"/>
    <cellStyle name="Normal 2 26 22" xfId="973"/>
    <cellStyle name="Normal 2 26 22 2" xfId="974"/>
    <cellStyle name="Normal 2 26 23" xfId="975"/>
    <cellStyle name="Normal 2 26 23 2" xfId="976"/>
    <cellStyle name="Normal 2 26 24" xfId="977"/>
    <cellStyle name="Normal 2 26 3" xfId="978"/>
    <cellStyle name="Normal 2 26 3 2" xfId="979"/>
    <cellStyle name="Normal 2 26 4" xfId="980"/>
    <cellStyle name="Normal 2 26 4 2" xfId="981"/>
    <cellStyle name="Normal 2 26 5" xfId="982"/>
    <cellStyle name="Normal 2 26 5 2" xfId="983"/>
    <cellStyle name="Normal 2 26 6" xfId="984"/>
    <cellStyle name="Normal 2 26 6 2" xfId="985"/>
    <cellStyle name="Normal 2 26 7" xfId="986"/>
    <cellStyle name="Normal 2 26 7 2" xfId="987"/>
    <cellStyle name="Normal 2 26 8" xfId="988"/>
    <cellStyle name="Normal 2 26 8 2" xfId="989"/>
    <cellStyle name="Normal 2 26 9" xfId="990"/>
    <cellStyle name="Normal 2 26 9 2" xfId="991"/>
    <cellStyle name="Normal 2 27" xfId="992"/>
    <cellStyle name="Normal 2 27 10" xfId="993"/>
    <cellStyle name="Normal 2 27 10 2" xfId="994"/>
    <cellStyle name="Normal 2 27 11" xfId="995"/>
    <cellStyle name="Normal 2 27 11 2" xfId="996"/>
    <cellStyle name="Normal 2 27 12" xfId="997"/>
    <cellStyle name="Normal 2 27 12 2" xfId="998"/>
    <cellStyle name="Normal 2 27 13" xfId="999"/>
    <cellStyle name="Normal 2 27 13 2" xfId="1000"/>
    <cellStyle name="Normal 2 27 14" xfId="1001"/>
    <cellStyle name="Normal 2 27 14 2" xfId="1002"/>
    <cellStyle name="Normal 2 27 15" xfId="1003"/>
    <cellStyle name="Normal 2 27 15 2" xfId="1004"/>
    <cellStyle name="Normal 2 27 16" xfId="1005"/>
    <cellStyle name="Normal 2 27 16 2" xfId="1006"/>
    <cellStyle name="Normal 2 27 17" xfId="1007"/>
    <cellStyle name="Normal 2 27 17 2" xfId="1008"/>
    <cellStyle name="Normal 2 27 18" xfId="1009"/>
    <cellStyle name="Normal 2 27 18 2" xfId="1010"/>
    <cellStyle name="Normal 2 27 19" xfId="1011"/>
    <cellStyle name="Normal 2 27 19 2" xfId="1012"/>
    <cellStyle name="Normal 2 27 2" xfId="1013"/>
    <cellStyle name="Normal 2 27 2 2" xfId="1014"/>
    <cellStyle name="Normal 2 27 20" xfId="1015"/>
    <cellStyle name="Normal 2 27 20 2" xfId="1016"/>
    <cellStyle name="Normal 2 27 21" xfId="1017"/>
    <cellStyle name="Normal 2 27 21 2" xfId="1018"/>
    <cellStyle name="Normal 2 27 22" xfId="1019"/>
    <cellStyle name="Normal 2 27 22 2" xfId="1020"/>
    <cellStyle name="Normal 2 27 23" xfId="1021"/>
    <cellStyle name="Normal 2 27 23 2" xfId="1022"/>
    <cellStyle name="Normal 2 27 24" xfId="1023"/>
    <cellStyle name="Normal 2 27 3" xfId="1024"/>
    <cellStyle name="Normal 2 27 3 2" xfId="1025"/>
    <cellStyle name="Normal 2 27 4" xfId="1026"/>
    <cellStyle name="Normal 2 27 4 2" xfId="1027"/>
    <cellStyle name="Normal 2 27 5" xfId="1028"/>
    <cellStyle name="Normal 2 27 5 2" xfId="1029"/>
    <cellStyle name="Normal 2 27 6" xfId="1030"/>
    <cellStyle name="Normal 2 27 6 2" xfId="1031"/>
    <cellStyle name="Normal 2 27 7" xfId="1032"/>
    <cellStyle name="Normal 2 27 7 2" xfId="1033"/>
    <cellStyle name="Normal 2 27 8" xfId="1034"/>
    <cellStyle name="Normal 2 27 8 2" xfId="1035"/>
    <cellStyle name="Normal 2 27 9" xfId="1036"/>
    <cellStyle name="Normal 2 27 9 2" xfId="1037"/>
    <cellStyle name="Normal 2 28" xfId="1038"/>
    <cellStyle name="Normal 2 28 10" xfId="1039"/>
    <cellStyle name="Normal 2 28 10 2" xfId="1040"/>
    <cellStyle name="Normal 2 28 11" xfId="1041"/>
    <cellStyle name="Normal 2 28 11 2" xfId="1042"/>
    <cellStyle name="Normal 2 28 12" xfId="1043"/>
    <cellStyle name="Normal 2 28 12 2" xfId="1044"/>
    <cellStyle name="Normal 2 28 13" xfId="1045"/>
    <cellStyle name="Normal 2 28 13 2" xfId="1046"/>
    <cellStyle name="Normal 2 28 14" xfId="1047"/>
    <cellStyle name="Normal 2 28 14 2" xfId="1048"/>
    <cellStyle name="Normal 2 28 15" xfId="1049"/>
    <cellStyle name="Normal 2 28 15 2" xfId="1050"/>
    <cellStyle name="Normal 2 28 16" xfId="1051"/>
    <cellStyle name="Normal 2 28 16 2" xfId="1052"/>
    <cellStyle name="Normal 2 28 17" xfId="1053"/>
    <cellStyle name="Normal 2 28 17 2" xfId="1054"/>
    <cellStyle name="Normal 2 28 18" xfId="1055"/>
    <cellStyle name="Normal 2 28 18 2" xfId="1056"/>
    <cellStyle name="Normal 2 28 19" xfId="1057"/>
    <cellStyle name="Normal 2 28 19 2" xfId="1058"/>
    <cellStyle name="Normal 2 28 2" xfId="1059"/>
    <cellStyle name="Normal 2 28 2 2" xfId="1060"/>
    <cellStyle name="Normal 2 28 20" xfId="1061"/>
    <cellStyle name="Normal 2 28 20 2" xfId="1062"/>
    <cellStyle name="Normal 2 28 21" xfId="1063"/>
    <cellStyle name="Normal 2 28 21 2" xfId="1064"/>
    <cellStyle name="Normal 2 28 22" xfId="1065"/>
    <cellStyle name="Normal 2 28 22 2" xfId="1066"/>
    <cellStyle name="Normal 2 28 23" xfId="1067"/>
    <cellStyle name="Normal 2 28 23 2" xfId="1068"/>
    <cellStyle name="Normal 2 28 24" xfId="1069"/>
    <cellStyle name="Normal 2 28 3" xfId="1070"/>
    <cellStyle name="Normal 2 28 3 2" xfId="1071"/>
    <cellStyle name="Normal 2 28 4" xfId="1072"/>
    <cellStyle name="Normal 2 28 4 2" xfId="1073"/>
    <cellStyle name="Normal 2 28 5" xfId="1074"/>
    <cellStyle name="Normal 2 28 5 2" xfId="1075"/>
    <cellStyle name="Normal 2 28 6" xfId="1076"/>
    <cellStyle name="Normal 2 28 6 2" xfId="1077"/>
    <cellStyle name="Normal 2 28 7" xfId="1078"/>
    <cellStyle name="Normal 2 28 7 2" xfId="1079"/>
    <cellStyle name="Normal 2 28 8" xfId="1080"/>
    <cellStyle name="Normal 2 28 8 2" xfId="1081"/>
    <cellStyle name="Normal 2 28 9" xfId="1082"/>
    <cellStyle name="Normal 2 28 9 2" xfId="1083"/>
    <cellStyle name="Normal 2 29" xfId="1084"/>
    <cellStyle name="Normal 2 29 10" xfId="1085"/>
    <cellStyle name="Normal 2 29 10 2" xfId="1086"/>
    <cellStyle name="Normal 2 29 11" xfId="1087"/>
    <cellStyle name="Normal 2 29 11 2" xfId="1088"/>
    <cellStyle name="Normal 2 29 12" xfId="1089"/>
    <cellStyle name="Normal 2 29 12 2" xfId="1090"/>
    <cellStyle name="Normal 2 29 13" xfId="1091"/>
    <cellStyle name="Normal 2 29 13 2" xfId="1092"/>
    <cellStyle name="Normal 2 29 14" xfId="1093"/>
    <cellStyle name="Normal 2 29 14 2" xfId="1094"/>
    <cellStyle name="Normal 2 29 15" xfId="1095"/>
    <cellStyle name="Normal 2 29 15 2" xfId="1096"/>
    <cellStyle name="Normal 2 29 16" xfId="1097"/>
    <cellStyle name="Normal 2 29 16 2" xfId="1098"/>
    <cellStyle name="Normal 2 29 17" xfId="1099"/>
    <cellStyle name="Normal 2 29 17 2" xfId="1100"/>
    <cellStyle name="Normal 2 29 18" xfId="1101"/>
    <cellStyle name="Normal 2 29 18 2" xfId="1102"/>
    <cellStyle name="Normal 2 29 19" xfId="1103"/>
    <cellStyle name="Normal 2 29 19 2" xfId="1104"/>
    <cellStyle name="Normal 2 29 2" xfId="1105"/>
    <cellStyle name="Normal 2 29 2 2" xfId="1106"/>
    <cellStyle name="Normal 2 29 20" xfId="1107"/>
    <cellStyle name="Normal 2 29 20 2" xfId="1108"/>
    <cellStyle name="Normal 2 29 21" xfId="1109"/>
    <cellStyle name="Normal 2 29 21 2" xfId="1110"/>
    <cellStyle name="Normal 2 29 22" xfId="1111"/>
    <cellStyle name="Normal 2 29 22 2" xfId="1112"/>
    <cellStyle name="Normal 2 29 23" xfId="1113"/>
    <cellStyle name="Normal 2 29 23 2" xfId="1114"/>
    <cellStyle name="Normal 2 29 24" xfId="1115"/>
    <cellStyle name="Normal 2 29 3" xfId="1116"/>
    <cellStyle name="Normal 2 29 3 2" xfId="1117"/>
    <cellStyle name="Normal 2 29 4" xfId="1118"/>
    <cellStyle name="Normal 2 29 4 2" xfId="1119"/>
    <cellStyle name="Normal 2 29 5" xfId="1120"/>
    <cellStyle name="Normal 2 29 5 2" xfId="1121"/>
    <cellStyle name="Normal 2 29 6" xfId="1122"/>
    <cellStyle name="Normal 2 29 6 2" xfId="1123"/>
    <cellStyle name="Normal 2 29 7" xfId="1124"/>
    <cellStyle name="Normal 2 29 7 2" xfId="1125"/>
    <cellStyle name="Normal 2 29 8" xfId="1126"/>
    <cellStyle name="Normal 2 29 8 2" xfId="1127"/>
    <cellStyle name="Normal 2 29 9" xfId="1128"/>
    <cellStyle name="Normal 2 29 9 2" xfId="1129"/>
    <cellStyle name="Normal 2 3" xfId="1130"/>
    <cellStyle name="Normal 2 3 2" xfId="1131"/>
    <cellStyle name="Normal 2 30" xfId="1132"/>
    <cellStyle name="Normal 2 30 10" xfId="1133"/>
    <cellStyle name="Normal 2 30 10 2" xfId="1134"/>
    <cellStyle name="Normal 2 30 11" xfId="1135"/>
    <cellStyle name="Normal 2 30 11 2" xfId="1136"/>
    <cellStyle name="Normal 2 30 12" xfId="1137"/>
    <cellStyle name="Normal 2 30 12 2" xfId="1138"/>
    <cellStyle name="Normal 2 30 13" xfId="1139"/>
    <cellStyle name="Normal 2 30 13 2" xfId="1140"/>
    <cellStyle name="Normal 2 30 14" xfId="1141"/>
    <cellStyle name="Normal 2 30 14 2" xfId="1142"/>
    <cellStyle name="Normal 2 30 15" xfId="1143"/>
    <cellStyle name="Normal 2 30 15 2" xfId="1144"/>
    <cellStyle name="Normal 2 30 16" xfId="1145"/>
    <cellStyle name="Normal 2 30 16 2" xfId="1146"/>
    <cellStyle name="Normal 2 30 17" xfId="1147"/>
    <cellStyle name="Normal 2 30 17 2" xfId="1148"/>
    <cellStyle name="Normal 2 30 18" xfId="1149"/>
    <cellStyle name="Normal 2 30 18 2" xfId="1150"/>
    <cellStyle name="Normal 2 30 19" xfId="1151"/>
    <cellStyle name="Normal 2 30 19 2" xfId="1152"/>
    <cellStyle name="Normal 2 30 2" xfId="1153"/>
    <cellStyle name="Normal 2 30 2 2" xfId="1154"/>
    <cellStyle name="Normal 2 30 20" xfId="1155"/>
    <cellStyle name="Normal 2 30 20 2" xfId="1156"/>
    <cellStyle name="Normal 2 30 21" xfId="1157"/>
    <cellStyle name="Normal 2 30 21 2" xfId="1158"/>
    <cellStyle name="Normal 2 30 22" xfId="1159"/>
    <cellStyle name="Normal 2 30 22 2" xfId="1160"/>
    <cellStyle name="Normal 2 30 23" xfId="1161"/>
    <cellStyle name="Normal 2 30 23 2" xfId="1162"/>
    <cellStyle name="Normal 2 30 24" xfId="1163"/>
    <cellStyle name="Normal 2 30 3" xfId="1164"/>
    <cellStyle name="Normal 2 30 3 2" xfId="1165"/>
    <cellStyle name="Normal 2 30 4" xfId="1166"/>
    <cellStyle name="Normal 2 30 4 2" xfId="1167"/>
    <cellStyle name="Normal 2 30 5" xfId="1168"/>
    <cellStyle name="Normal 2 30 5 2" xfId="1169"/>
    <cellStyle name="Normal 2 30 6" xfId="1170"/>
    <cellStyle name="Normal 2 30 6 2" xfId="1171"/>
    <cellStyle name="Normal 2 30 7" xfId="1172"/>
    <cellStyle name="Normal 2 30 7 2" xfId="1173"/>
    <cellStyle name="Normal 2 30 8" xfId="1174"/>
    <cellStyle name="Normal 2 30 8 2" xfId="1175"/>
    <cellStyle name="Normal 2 30 9" xfId="1176"/>
    <cellStyle name="Normal 2 30 9 2" xfId="1177"/>
    <cellStyle name="Normal 2 31" xfId="1178"/>
    <cellStyle name="Normal 2 31 10" xfId="1179"/>
    <cellStyle name="Normal 2 31 10 2" xfId="1180"/>
    <cellStyle name="Normal 2 31 11" xfId="1181"/>
    <cellStyle name="Normal 2 31 11 2" xfId="1182"/>
    <cellStyle name="Normal 2 31 12" xfId="1183"/>
    <cellStyle name="Normal 2 31 12 2" xfId="1184"/>
    <cellStyle name="Normal 2 31 13" xfId="1185"/>
    <cellStyle name="Normal 2 31 13 2" xfId="1186"/>
    <cellStyle name="Normal 2 31 14" xfId="1187"/>
    <cellStyle name="Normal 2 31 14 2" xfId="1188"/>
    <cellStyle name="Normal 2 31 15" xfId="1189"/>
    <cellStyle name="Normal 2 31 15 2" xfId="1190"/>
    <cellStyle name="Normal 2 31 16" xfId="1191"/>
    <cellStyle name="Normal 2 31 16 2" xfId="1192"/>
    <cellStyle name="Normal 2 31 17" xfId="1193"/>
    <cellStyle name="Normal 2 31 17 2" xfId="1194"/>
    <cellStyle name="Normal 2 31 18" xfId="1195"/>
    <cellStyle name="Normal 2 31 18 2" xfId="1196"/>
    <cellStyle name="Normal 2 31 19" xfId="1197"/>
    <cellStyle name="Normal 2 31 19 2" xfId="1198"/>
    <cellStyle name="Normal 2 31 2" xfId="1199"/>
    <cellStyle name="Normal 2 31 2 2" xfId="1200"/>
    <cellStyle name="Normal 2 31 20" xfId="1201"/>
    <cellStyle name="Normal 2 31 20 2" xfId="1202"/>
    <cellStyle name="Normal 2 31 21" xfId="1203"/>
    <cellStyle name="Normal 2 31 21 2" xfId="1204"/>
    <cellStyle name="Normal 2 31 22" xfId="1205"/>
    <cellStyle name="Normal 2 31 22 2" xfId="1206"/>
    <cellStyle name="Normal 2 31 23" xfId="1207"/>
    <cellStyle name="Normal 2 31 23 2" xfId="1208"/>
    <cellStyle name="Normal 2 31 24" xfId="1209"/>
    <cellStyle name="Normal 2 31 3" xfId="1210"/>
    <cellStyle name="Normal 2 31 3 2" xfId="1211"/>
    <cellStyle name="Normal 2 31 4" xfId="1212"/>
    <cellStyle name="Normal 2 31 4 2" xfId="1213"/>
    <cellStyle name="Normal 2 31 5" xfId="1214"/>
    <cellStyle name="Normal 2 31 5 2" xfId="1215"/>
    <cellStyle name="Normal 2 31 6" xfId="1216"/>
    <cellStyle name="Normal 2 31 6 2" xfId="1217"/>
    <cellStyle name="Normal 2 31 7" xfId="1218"/>
    <cellStyle name="Normal 2 31 7 2" xfId="1219"/>
    <cellStyle name="Normal 2 31 8" xfId="1220"/>
    <cellStyle name="Normal 2 31 8 2" xfId="1221"/>
    <cellStyle name="Normal 2 31 9" xfId="1222"/>
    <cellStyle name="Normal 2 31 9 2" xfId="1223"/>
    <cellStyle name="Normal 2 32" xfId="1224"/>
    <cellStyle name="Normal 2 32 10" xfId="1225"/>
    <cellStyle name="Normal 2 32 10 2" xfId="1226"/>
    <cellStyle name="Normal 2 32 11" xfId="1227"/>
    <cellStyle name="Normal 2 32 11 2" xfId="1228"/>
    <cellStyle name="Normal 2 32 12" xfId="1229"/>
    <cellStyle name="Normal 2 32 12 2" xfId="1230"/>
    <cellStyle name="Normal 2 32 13" xfId="1231"/>
    <cellStyle name="Normal 2 32 13 2" xfId="1232"/>
    <cellStyle name="Normal 2 32 14" xfId="1233"/>
    <cellStyle name="Normal 2 32 14 2" xfId="1234"/>
    <cellStyle name="Normal 2 32 15" xfId="1235"/>
    <cellStyle name="Normal 2 32 15 2" xfId="1236"/>
    <cellStyle name="Normal 2 32 16" xfId="1237"/>
    <cellStyle name="Normal 2 32 16 2" xfId="1238"/>
    <cellStyle name="Normal 2 32 17" xfId="1239"/>
    <cellStyle name="Normal 2 32 17 2" xfId="1240"/>
    <cellStyle name="Normal 2 32 18" xfId="1241"/>
    <cellStyle name="Normal 2 32 18 2" xfId="1242"/>
    <cellStyle name="Normal 2 32 19" xfId="1243"/>
    <cellStyle name="Normal 2 32 19 2" xfId="1244"/>
    <cellStyle name="Normal 2 32 2" xfId="1245"/>
    <cellStyle name="Normal 2 32 2 2" xfId="1246"/>
    <cellStyle name="Normal 2 32 20" xfId="1247"/>
    <cellStyle name="Normal 2 32 20 2" xfId="1248"/>
    <cellStyle name="Normal 2 32 21" xfId="1249"/>
    <cellStyle name="Normal 2 32 21 2" xfId="1250"/>
    <cellStyle name="Normal 2 32 22" xfId="1251"/>
    <cellStyle name="Normal 2 32 22 2" xfId="1252"/>
    <cellStyle name="Normal 2 32 23" xfId="1253"/>
    <cellStyle name="Normal 2 32 23 2" xfId="1254"/>
    <cellStyle name="Normal 2 32 24" xfId="1255"/>
    <cellStyle name="Normal 2 32 3" xfId="1256"/>
    <cellStyle name="Normal 2 32 3 2" xfId="1257"/>
    <cellStyle name="Normal 2 32 4" xfId="1258"/>
    <cellStyle name="Normal 2 32 4 2" xfId="1259"/>
    <cellStyle name="Normal 2 32 5" xfId="1260"/>
    <cellStyle name="Normal 2 32 5 2" xfId="1261"/>
    <cellStyle name="Normal 2 32 6" xfId="1262"/>
    <cellStyle name="Normal 2 32 6 2" xfId="1263"/>
    <cellStyle name="Normal 2 32 7" xfId="1264"/>
    <cellStyle name="Normal 2 32 7 2" xfId="1265"/>
    <cellStyle name="Normal 2 32 8" xfId="1266"/>
    <cellStyle name="Normal 2 32 8 2" xfId="1267"/>
    <cellStyle name="Normal 2 32 9" xfId="1268"/>
    <cellStyle name="Normal 2 32 9 2" xfId="1269"/>
    <cellStyle name="Normal 2 33" xfId="1270"/>
    <cellStyle name="Normal 2 33 10" xfId="1271"/>
    <cellStyle name="Normal 2 33 10 2" xfId="1272"/>
    <cellStyle name="Normal 2 33 11" xfId="1273"/>
    <cellStyle name="Normal 2 33 11 2" xfId="1274"/>
    <cellStyle name="Normal 2 33 12" xfId="1275"/>
    <cellStyle name="Normal 2 33 12 2" xfId="1276"/>
    <cellStyle name="Normal 2 33 13" xfId="1277"/>
    <cellStyle name="Normal 2 33 13 2" xfId="1278"/>
    <cellStyle name="Normal 2 33 14" xfId="1279"/>
    <cellStyle name="Normal 2 33 14 2" xfId="1280"/>
    <cellStyle name="Normal 2 33 15" xfId="1281"/>
    <cellStyle name="Normal 2 33 15 2" xfId="1282"/>
    <cellStyle name="Normal 2 33 16" xfId="1283"/>
    <cellStyle name="Normal 2 33 16 2" xfId="1284"/>
    <cellStyle name="Normal 2 33 17" xfId="1285"/>
    <cellStyle name="Normal 2 33 17 2" xfId="1286"/>
    <cellStyle name="Normal 2 33 18" xfId="1287"/>
    <cellStyle name="Normal 2 33 18 2" xfId="1288"/>
    <cellStyle name="Normal 2 33 19" xfId="1289"/>
    <cellStyle name="Normal 2 33 19 2" xfId="1290"/>
    <cellStyle name="Normal 2 33 2" xfId="1291"/>
    <cellStyle name="Normal 2 33 2 2" xfId="1292"/>
    <cellStyle name="Normal 2 33 20" xfId="1293"/>
    <cellStyle name="Normal 2 33 20 2" xfId="1294"/>
    <cellStyle name="Normal 2 33 21" xfId="1295"/>
    <cellStyle name="Normal 2 33 21 2" xfId="1296"/>
    <cellStyle name="Normal 2 33 22" xfId="1297"/>
    <cellStyle name="Normal 2 33 22 2" xfId="1298"/>
    <cellStyle name="Normal 2 33 23" xfId="1299"/>
    <cellStyle name="Normal 2 33 23 2" xfId="1300"/>
    <cellStyle name="Normal 2 33 24" xfId="1301"/>
    <cellStyle name="Normal 2 33 3" xfId="1302"/>
    <cellStyle name="Normal 2 33 3 2" xfId="1303"/>
    <cellStyle name="Normal 2 33 4" xfId="1304"/>
    <cellStyle name="Normal 2 33 4 2" xfId="1305"/>
    <cellStyle name="Normal 2 33 5" xfId="1306"/>
    <cellStyle name="Normal 2 33 5 2" xfId="1307"/>
    <cellStyle name="Normal 2 33 6" xfId="1308"/>
    <cellStyle name="Normal 2 33 6 2" xfId="1309"/>
    <cellStyle name="Normal 2 33 7" xfId="1310"/>
    <cellStyle name="Normal 2 33 7 2" xfId="1311"/>
    <cellStyle name="Normal 2 33 8" xfId="1312"/>
    <cellStyle name="Normal 2 33 8 2" xfId="1313"/>
    <cellStyle name="Normal 2 33 9" xfId="1314"/>
    <cellStyle name="Normal 2 33 9 2" xfId="1315"/>
    <cellStyle name="Normal 2 34" xfId="1316"/>
    <cellStyle name="Normal 2 34 10" xfId="1317"/>
    <cellStyle name="Normal 2 34 10 2" xfId="1318"/>
    <cellStyle name="Normal 2 34 11" xfId="1319"/>
    <cellStyle name="Normal 2 34 11 2" xfId="1320"/>
    <cellStyle name="Normal 2 34 12" xfId="1321"/>
    <cellStyle name="Normal 2 34 12 2" xfId="1322"/>
    <cellStyle name="Normal 2 34 13" xfId="1323"/>
    <cellStyle name="Normal 2 34 13 2" xfId="1324"/>
    <cellStyle name="Normal 2 34 14" xfId="1325"/>
    <cellStyle name="Normal 2 34 14 2" xfId="1326"/>
    <cellStyle name="Normal 2 34 15" xfId="1327"/>
    <cellStyle name="Normal 2 34 15 2" xfId="1328"/>
    <cellStyle name="Normal 2 34 16" xfId="1329"/>
    <cellStyle name="Normal 2 34 16 2" xfId="1330"/>
    <cellStyle name="Normal 2 34 17" xfId="1331"/>
    <cellStyle name="Normal 2 34 17 2" xfId="1332"/>
    <cellStyle name="Normal 2 34 18" xfId="1333"/>
    <cellStyle name="Normal 2 34 18 2" xfId="1334"/>
    <cellStyle name="Normal 2 34 19" xfId="1335"/>
    <cellStyle name="Normal 2 34 19 2" xfId="1336"/>
    <cellStyle name="Normal 2 34 2" xfId="1337"/>
    <cellStyle name="Normal 2 34 2 2" xfId="1338"/>
    <cellStyle name="Normal 2 34 20" xfId="1339"/>
    <cellStyle name="Normal 2 34 20 2" xfId="1340"/>
    <cellStyle name="Normal 2 34 21" xfId="1341"/>
    <cellStyle name="Normal 2 34 21 2" xfId="1342"/>
    <cellStyle name="Normal 2 34 22" xfId="1343"/>
    <cellStyle name="Normal 2 34 22 2" xfId="1344"/>
    <cellStyle name="Normal 2 34 23" xfId="1345"/>
    <cellStyle name="Normal 2 34 23 2" xfId="1346"/>
    <cellStyle name="Normal 2 34 24" xfId="1347"/>
    <cellStyle name="Normal 2 34 3" xfId="1348"/>
    <cellStyle name="Normal 2 34 3 2" xfId="1349"/>
    <cellStyle name="Normal 2 34 4" xfId="1350"/>
    <cellStyle name="Normal 2 34 4 2" xfId="1351"/>
    <cellStyle name="Normal 2 34 5" xfId="1352"/>
    <cellStyle name="Normal 2 34 5 2" xfId="1353"/>
    <cellStyle name="Normal 2 34 6" xfId="1354"/>
    <cellStyle name="Normal 2 34 6 2" xfId="1355"/>
    <cellStyle name="Normal 2 34 7" xfId="1356"/>
    <cellStyle name="Normal 2 34 7 2" xfId="1357"/>
    <cellStyle name="Normal 2 34 8" xfId="1358"/>
    <cellStyle name="Normal 2 34 8 2" xfId="1359"/>
    <cellStyle name="Normal 2 34 9" xfId="1360"/>
    <cellStyle name="Normal 2 34 9 2" xfId="1361"/>
    <cellStyle name="Normal 2 35" xfId="1362"/>
    <cellStyle name="Normal 2 35 10" xfId="1363"/>
    <cellStyle name="Normal 2 35 10 2" xfId="1364"/>
    <cellStyle name="Normal 2 35 11" xfId="1365"/>
    <cellStyle name="Normal 2 35 11 2" xfId="1366"/>
    <cellStyle name="Normal 2 35 12" xfId="1367"/>
    <cellStyle name="Normal 2 35 12 2" xfId="1368"/>
    <cellStyle name="Normal 2 35 13" xfId="1369"/>
    <cellStyle name="Normal 2 35 13 2" xfId="1370"/>
    <cellStyle name="Normal 2 35 14" xfId="1371"/>
    <cellStyle name="Normal 2 35 14 2" xfId="1372"/>
    <cellStyle name="Normal 2 35 15" xfId="1373"/>
    <cellStyle name="Normal 2 35 15 2" xfId="1374"/>
    <cellStyle name="Normal 2 35 16" xfId="1375"/>
    <cellStyle name="Normal 2 35 16 2" xfId="1376"/>
    <cellStyle name="Normal 2 35 17" xfId="1377"/>
    <cellStyle name="Normal 2 35 17 2" xfId="1378"/>
    <cellStyle name="Normal 2 35 18" xfId="1379"/>
    <cellStyle name="Normal 2 35 18 2" xfId="1380"/>
    <cellStyle name="Normal 2 35 19" xfId="1381"/>
    <cellStyle name="Normal 2 35 19 2" xfId="1382"/>
    <cellStyle name="Normal 2 35 2" xfId="1383"/>
    <cellStyle name="Normal 2 35 2 2" xfId="1384"/>
    <cellStyle name="Normal 2 35 20" xfId="1385"/>
    <cellStyle name="Normal 2 35 20 2" xfId="1386"/>
    <cellStyle name="Normal 2 35 21" xfId="1387"/>
    <cellStyle name="Normal 2 35 21 2" xfId="1388"/>
    <cellStyle name="Normal 2 35 22" xfId="1389"/>
    <cellStyle name="Normal 2 35 22 2" xfId="1390"/>
    <cellStyle name="Normal 2 35 23" xfId="1391"/>
    <cellStyle name="Normal 2 35 23 2" xfId="1392"/>
    <cellStyle name="Normal 2 35 24" xfId="1393"/>
    <cellStyle name="Normal 2 35 3" xfId="1394"/>
    <cellStyle name="Normal 2 35 3 2" xfId="1395"/>
    <cellStyle name="Normal 2 35 4" xfId="1396"/>
    <cellStyle name="Normal 2 35 4 2" xfId="1397"/>
    <cellStyle name="Normal 2 35 5" xfId="1398"/>
    <cellStyle name="Normal 2 35 5 2" xfId="1399"/>
    <cellStyle name="Normal 2 35 6" xfId="1400"/>
    <cellStyle name="Normal 2 35 6 2" xfId="1401"/>
    <cellStyle name="Normal 2 35 7" xfId="1402"/>
    <cellStyle name="Normal 2 35 7 2" xfId="1403"/>
    <cellStyle name="Normal 2 35 8" xfId="1404"/>
    <cellStyle name="Normal 2 35 8 2" xfId="1405"/>
    <cellStyle name="Normal 2 35 9" xfId="1406"/>
    <cellStyle name="Normal 2 35 9 2" xfId="1407"/>
    <cellStyle name="Normal 2 36" xfId="1408"/>
    <cellStyle name="Normal 2 36 10" xfId="1409"/>
    <cellStyle name="Normal 2 36 10 2" xfId="1410"/>
    <cellStyle name="Normal 2 36 11" xfId="1411"/>
    <cellStyle name="Normal 2 36 11 2" xfId="1412"/>
    <cellStyle name="Normal 2 36 12" xfId="1413"/>
    <cellStyle name="Normal 2 36 12 2" xfId="1414"/>
    <cellStyle name="Normal 2 36 13" xfId="1415"/>
    <cellStyle name="Normal 2 36 13 2" xfId="1416"/>
    <cellStyle name="Normal 2 36 14" xfId="1417"/>
    <cellStyle name="Normal 2 36 14 2" xfId="1418"/>
    <cellStyle name="Normal 2 36 15" xfId="1419"/>
    <cellStyle name="Normal 2 36 15 2" xfId="1420"/>
    <cellStyle name="Normal 2 36 16" xfId="1421"/>
    <cellStyle name="Normal 2 36 16 2" xfId="1422"/>
    <cellStyle name="Normal 2 36 17" xfId="1423"/>
    <cellStyle name="Normal 2 36 17 2" xfId="1424"/>
    <cellStyle name="Normal 2 36 18" xfId="1425"/>
    <cellStyle name="Normal 2 36 18 2" xfId="1426"/>
    <cellStyle name="Normal 2 36 19" xfId="1427"/>
    <cellStyle name="Normal 2 36 19 2" xfId="1428"/>
    <cellStyle name="Normal 2 36 2" xfId="1429"/>
    <cellStyle name="Normal 2 36 2 2" xfId="1430"/>
    <cellStyle name="Normal 2 36 20" xfId="1431"/>
    <cellStyle name="Normal 2 36 20 2" xfId="1432"/>
    <cellStyle name="Normal 2 36 21" xfId="1433"/>
    <cellStyle name="Normal 2 36 21 2" xfId="1434"/>
    <cellStyle name="Normal 2 36 22" xfId="1435"/>
    <cellStyle name="Normal 2 36 22 2" xfId="1436"/>
    <cellStyle name="Normal 2 36 23" xfId="1437"/>
    <cellStyle name="Normal 2 36 23 2" xfId="1438"/>
    <cellStyle name="Normal 2 36 24" xfId="1439"/>
    <cellStyle name="Normal 2 36 3" xfId="1440"/>
    <cellStyle name="Normal 2 36 3 2" xfId="1441"/>
    <cellStyle name="Normal 2 36 4" xfId="1442"/>
    <cellStyle name="Normal 2 36 4 2" xfId="1443"/>
    <cellStyle name="Normal 2 36 5" xfId="1444"/>
    <cellStyle name="Normal 2 36 5 2" xfId="1445"/>
    <cellStyle name="Normal 2 36 6" xfId="1446"/>
    <cellStyle name="Normal 2 36 6 2" xfId="1447"/>
    <cellStyle name="Normal 2 36 7" xfId="1448"/>
    <cellStyle name="Normal 2 36 7 2" xfId="1449"/>
    <cellStyle name="Normal 2 36 8" xfId="1450"/>
    <cellStyle name="Normal 2 36 8 2" xfId="1451"/>
    <cellStyle name="Normal 2 36 9" xfId="1452"/>
    <cellStyle name="Normal 2 36 9 2" xfId="1453"/>
    <cellStyle name="Normal 2 37" xfId="1454"/>
    <cellStyle name="Normal 2 37 10" xfId="1455"/>
    <cellStyle name="Normal 2 37 10 2" xfId="1456"/>
    <cellStyle name="Normal 2 37 11" xfId="1457"/>
    <cellStyle name="Normal 2 37 11 2" xfId="1458"/>
    <cellStyle name="Normal 2 37 12" xfId="1459"/>
    <cellStyle name="Normal 2 37 12 2" xfId="1460"/>
    <cellStyle name="Normal 2 37 13" xfId="1461"/>
    <cellStyle name="Normal 2 37 13 2" xfId="1462"/>
    <cellStyle name="Normal 2 37 14" xfId="1463"/>
    <cellStyle name="Normal 2 37 14 2" xfId="1464"/>
    <cellStyle name="Normal 2 37 15" xfId="1465"/>
    <cellStyle name="Normal 2 37 15 2" xfId="1466"/>
    <cellStyle name="Normal 2 37 16" xfId="1467"/>
    <cellStyle name="Normal 2 37 16 2" xfId="1468"/>
    <cellStyle name="Normal 2 37 17" xfId="1469"/>
    <cellStyle name="Normal 2 37 17 2" xfId="1470"/>
    <cellStyle name="Normal 2 37 18" xfId="1471"/>
    <cellStyle name="Normal 2 37 18 2" xfId="1472"/>
    <cellStyle name="Normal 2 37 19" xfId="1473"/>
    <cellStyle name="Normal 2 37 19 2" xfId="1474"/>
    <cellStyle name="Normal 2 37 2" xfId="1475"/>
    <cellStyle name="Normal 2 37 2 2" xfId="1476"/>
    <cellStyle name="Normal 2 37 20" xfId="1477"/>
    <cellStyle name="Normal 2 37 20 2" xfId="1478"/>
    <cellStyle name="Normal 2 37 21" xfId="1479"/>
    <cellStyle name="Normal 2 37 21 2" xfId="1480"/>
    <cellStyle name="Normal 2 37 22" xfId="1481"/>
    <cellStyle name="Normal 2 37 22 2" xfId="1482"/>
    <cellStyle name="Normal 2 37 23" xfId="1483"/>
    <cellStyle name="Normal 2 37 23 2" xfId="1484"/>
    <cellStyle name="Normal 2 37 24" xfId="1485"/>
    <cellStyle name="Normal 2 37 3" xfId="1486"/>
    <cellStyle name="Normal 2 37 3 2" xfId="1487"/>
    <cellStyle name="Normal 2 37 4" xfId="1488"/>
    <cellStyle name="Normal 2 37 4 2" xfId="1489"/>
    <cellStyle name="Normal 2 37 5" xfId="1490"/>
    <cellStyle name="Normal 2 37 5 2" xfId="1491"/>
    <cellStyle name="Normal 2 37 6" xfId="1492"/>
    <cellStyle name="Normal 2 37 6 2" xfId="1493"/>
    <cellStyle name="Normal 2 37 7" xfId="1494"/>
    <cellStyle name="Normal 2 37 7 2" xfId="1495"/>
    <cellStyle name="Normal 2 37 8" xfId="1496"/>
    <cellStyle name="Normal 2 37 8 2" xfId="1497"/>
    <cellStyle name="Normal 2 37 9" xfId="1498"/>
    <cellStyle name="Normal 2 37 9 2" xfId="1499"/>
    <cellStyle name="Normal 2 38" xfId="1500"/>
    <cellStyle name="Normal 2 38 10" xfId="1501"/>
    <cellStyle name="Normal 2 38 10 2" xfId="1502"/>
    <cellStyle name="Normal 2 38 11" xfId="1503"/>
    <cellStyle name="Normal 2 38 11 2" xfId="1504"/>
    <cellStyle name="Normal 2 38 12" xfId="1505"/>
    <cellStyle name="Normal 2 38 12 2" xfId="1506"/>
    <cellStyle name="Normal 2 38 13" xfId="1507"/>
    <cellStyle name="Normal 2 38 13 2" xfId="1508"/>
    <cellStyle name="Normal 2 38 14" xfId="1509"/>
    <cellStyle name="Normal 2 38 14 2" xfId="1510"/>
    <cellStyle name="Normal 2 38 15" xfId="1511"/>
    <cellStyle name="Normal 2 38 15 2" xfId="1512"/>
    <cellStyle name="Normal 2 38 16" xfId="1513"/>
    <cellStyle name="Normal 2 38 16 2" xfId="1514"/>
    <cellStyle name="Normal 2 38 17" xfId="1515"/>
    <cellStyle name="Normal 2 38 17 2" xfId="1516"/>
    <cellStyle name="Normal 2 38 18" xfId="1517"/>
    <cellStyle name="Normal 2 38 18 2" xfId="1518"/>
    <cellStyle name="Normal 2 38 19" xfId="1519"/>
    <cellStyle name="Normal 2 38 19 2" xfId="1520"/>
    <cellStyle name="Normal 2 38 2" xfId="1521"/>
    <cellStyle name="Normal 2 38 2 2" xfId="1522"/>
    <cellStyle name="Normal 2 38 20" xfId="1523"/>
    <cellStyle name="Normal 2 38 20 2" xfId="1524"/>
    <cellStyle name="Normal 2 38 21" xfId="1525"/>
    <cellStyle name="Normal 2 38 21 2" xfId="1526"/>
    <cellStyle name="Normal 2 38 22" xfId="1527"/>
    <cellStyle name="Normal 2 38 22 2" xfId="1528"/>
    <cellStyle name="Normal 2 38 23" xfId="1529"/>
    <cellStyle name="Normal 2 38 23 2" xfId="1530"/>
    <cellStyle name="Normal 2 38 24" xfId="1531"/>
    <cellStyle name="Normal 2 38 3" xfId="1532"/>
    <cellStyle name="Normal 2 38 3 2" xfId="1533"/>
    <cellStyle name="Normal 2 38 4" xfId="1534"/>
    <cellStyle name="Normal 2 38 4 2" xfId="1535"/>
    <cellStyle name="Normal 2 38 5" xfId="1536"/>
    <cellStyle name="Normal 2 38 5 2" xfId="1537"/>
    <cellStyle name="Normal 2 38 6" xfId="1538"/>
    <cellStyle name="Normal 2 38 6 2" xfId="1539"/>
    <cellStyle name="Normal 2 38 7" xfId="1540"/>
    <cellStyle name="Normal 2 38 7 2" xfId="1541"/>
    <cellStyle name="Normal 2 38 8" xfId="1542"/>
    <cellStyle name="Normal 2 38 8 2" xfId="1543"/>
    <cellStyle name="Normal 2 38 9" xfId="1544"/>
    <cellStyle name="Normal 2 38 9 2" xfId="1545"/>
    <cellStyle name="Normal 2 39" xfId="1546"/>
    <cellStyle name="Normal 2 39 10" xfId="1547"/>
    <cellStyle name="Normal 2 39 10 2" xfId="1548"/>
    <cellStyle name="Normal 2 39 11" xfId="1549"/>
    <cellStyle name="Normal 2 39 11 2" xfId="1550"/>
    <cellStyle name="Normal 2 39 12" xfId="1551"/>
    <cellStyle name="Normal 2 39 12 2" xfId="1552"/>
    <cellStyle name="Normal 2 39 13" xfId="1553"/>
    <cellStyle name="Normal 2 39 13 2" xfId="1554"/>
    <cellStyle name="Normal 2 39 14" xfId="1555"/>
    <cellStyle name="Normal 2 39 14 2" xfId="1556"/>
    <cellStyle name="Normal 2 39 15" xfId="1557"/>
    <cellStyle name="Normal 2 39 15 2" xfId="1558"/>
    <cellStyle name="Normal 2 39 16" xfId="1559"/>
    <cellStyle name="Normal 2 39 16 2" xfId="1560"/>
    <cellStyle name="Normal 2 39 17" xfId="1561"/>
    <cellStyle name="Normal 2 39 17 2" xfId="1562"/>
    <cellStyle name="Normal 2 39 18" xfId="1563"/>
    <cellStyle name="Normal 2 39 18 2" xfId="1564"/>
    <cellStyle name="Normal 2 39 19" xfId="1565"/>
    <cellStyle name="Normal 2 39 19 2" xfId="1566"/>
    <cellStyle name="Normal 2 39 2" xfId="1567"/>
    <cellStyle name="Normal 2 39 2 2" xfId="1568"/>
    <cellStyle name="Normal 2 39 20" xfId="1569"/>
    <cellStyle name="Normal 2 39 20 2" xfId="1570"/>
    <cellStyle name="Normal 2 39 21" xfId="1571"/>
    <cellStyle name="Normal 2 39 21 2" xfId="1572"/>
    <cellStyle name="Normal 2 39 22" xfId="1573"/>
    <cellStyle name="Normal 2 39 22 2" xfId="1574"/>
    <cellStyle name="Normal 2 39 23" xfId="1575"/>
    <cellStyle name="Normal 2 39 23 2" xfId="1576"/>
    <cellStyle name="Normal 2 39 24" xfId="1577"/>
    <cellStyle name="Normal 2 39 3" xfId="1578"/>
    <cellStyle name="Normal 2 39 3 2" xfId="1579"/>
    <cellStyle name="Normal 2 39 4" xfId="1580"/>
    <cellStyle name="Normal 2 39 4 2" xfId="1581"/>
    <cellStyle name="Normal 2 39 5" xfId="1582"/>
    <cellStyle name="Normal 2 39 5 2" xfId="1583"/>
    <cellStyle name="Normal 2 39 6" xfId="1584"/>
    <cellStyle name="Normal 2 39 6 2" xfId="1585"/>
    <cellStyle name="Normal 2 39 7" xfId="1586"/>
    <cellStyle name="Normal 2 39 7 2" xfId="1587"/>
    <cellStyle name="Normal 2 39 8" xfId="1588"/>
    <cellStyle name="Normal 2 39 8 2" xfId="1589"/>
    <cellStyle name="Normal 2 39 9" xfId="1590"/>
    <cellStyle name="Normal 2 39 9 2" xfId="1591"/>
    <cellStyle name="Normal 2 4" xfId="1592"/>
    <cellStyle name="Normal 2 4 2" xfId="1593"/>
    <cellStyle name="Normal 2 40" xfId="1594"/>
    <cellStyle name="Normal 2 40 2" xfId="1595"/>
    <cellStyle name="Normal 2 41" xfId="1596"/>
    <cellStyle name="Normal 2 41 2" xfId="1597"/>
    <cellStyle name="Normal 2 42" xfId="1598"/>
    <cellStyle name="Normal 2 42 2" xfId="1599"/>
    <cellStyle name="Normal 2 43" xfId="1600"/>
    <cellStyle name="Normal 2 43 2" xfId="1601"/>
    <cellStyle name="Normal 2 44" xfId="1602"/>
    <cellStyle name="Normal 2 44 2" xfId="1603"/>
    <cellStyle name="Normal 2 45" xfId="1604"/>
    <cellStyle name="Normal 2 45 2" xfId="1605"/>
    <cellStyle name="Normal 2 46" xfId="1606"/>
    <cellStyle name="Normal 2 46 2" xfId="1607"/>
    <cellStyle name="Normal 2 47" xfId="1608"/>
    <cellStyle name="Normal 2 47 2" xfId="1609"/>
    <cellStyle name="Normal 2 48" xfId="1610"/>
    <cellStyle name="Normal 2 48 2" xfId="1611"/>
    <cellStyle name="Normal 2 49" xfId="1612"/>
    <cellStyle name="Normal 2 49 2" xfId="1613"/>
    <cellStyle name="Normal 2 5" xfId="1614"/>
    <cellStyle name="Normal 2 5 10" xfId="1615"/>
    <cellStyle name="Normal 2 5 10 2" xfId="1616"/>
    <cellStyle name="Normal 2 5 11" xfId="1617"/>
    <cellStyle name="Normal 2 5 11 2" xfId="1618"/>
    <cellStyle name="Normal 2 5 12" xfId="1619"/>
    <cellStyle name="Normal 2 5 12 2" xfId="1620"/>
    <cellStyle name="Normal 2 5 13" xfId="1621"/>
    <cellStyle name="Normal 2 5 13 2" xfId="1622"/>
    <cellStyle name="Normal 2 5 14" xfId="1623"/>
    <cellStyle name="Normal 2 5 14 2" xfId="1624"/>
    <cellStyle name="Normal 2 5 15" xfId="1625"/>
    <cellStyle name="Normal 2 5 15 2" xfId="1626"/>
    <cellStyle name="Normal 2 5 16" xfId="1627"/>
    <cellStyle name="Normal 2 5 16 2" xfId="1628"/>
    <cellStyle name="Normal 2 5 17" xfId="1629"/>
    <cellStyle name="Normal 2 5 17 2" xfId="1630"/>
    <cellStyle name="Normal 2 5 18" xfId="1631"/>
    <cellStyle name="Normal 2 5 18 2" xfId="1632"/>
    <cellStyle name="Normal 2 5 19" xfId="1633"/>
    <cellStyle name="Normal 2 5 19 2" xfId="1634"/>
    <cellStyle name="Normal 2 5 2" xfId="1635"/>
    <cellStyle name="Normal 2 5 2 10" xfId="1636"/>
    <cellStyle name="Normal 2 5 2 10 2" xfId="1637"/>
    <cellStyle name="Normal 2 5 2 11" xfId="1638"/>
    <cellStyle name="Normal 2 5 2 11 2" xfId="1639"/>
    <cellStyle name="Normal 2 5 2 12" xfId="1640"/>
    <cellStyle name="Normal 2 5 2 12 2" xfId="1641"/>
    <cellStyle name="Normal 2 5 2 13" xfId="1642"/>
    <cellStyle name="Normal 2 5 2 13 2" xfId="1643"/>
    <cellStyle name="Normal 2 5 2 14" xfId="1644"/>
    <cellStyle name="Normal 2 5 2 14 2" xfId="1645"/>
    <cellStyle name="Normal 2 5 2 15" xfId="1646"/>
    <cellStyle name="Normal 2 5 2 15 2" xfId="1647"/>
    <cellStyle name="Normal 2 5 2 16" xfId="1648"/>
    <cellStyle name="Normal 2 5 2 16 2" xfId="1649"/>
    <cellStyle name="Normal 2 5 2 17" xfId="1650"/>
    <cellStyle name="Normal 2 5 2 17 2" xfId="1651"/>
    <cellStyle name="Normal 2 5 2 18" xfId="1652"/>
    <cellStyle name="Normal 2 5 2 18 2" xfId="1653"/>
    <cellStyle name="Normal 2 5 2 19" xfId="1654"/>
    <cellStyle name="Normal 2 5 2 19 2" xfId="1655"/>
    <cellStyle name="Normal 2 5 2 2" xfId="1656"/>
    <cellStyle name="Normal 2 5 2 2 10" xfId="1657"/>
    <cellStyle name="Normal 2 5 2 2 10 2" xfId="1658"/>
    <cellStyle name="Normal 2 5 2 2 11" xfId="1659"/>
    <cellStyle name="Normal 2 5 2 2 11 2" xfId="1660"/>
    <cellStyle name="Normal 2 5 2 2 12" xfId="1661"/>
    <cellStyle name="Normal 2 5 2 2 12 2" xfId="1662"/>
    <cellStyle name="Normal 2 5 2 2 13" xfId="1663"/>
    <cellStyle name="Normal 2 5 2 2 13 2" xfId="1664"/>
    <cellStyle name="Normal 2 5 2 2 14" xfId="1665"/>
    <cellStyle name="Normal 2 5 2 2 14 2" xfId="1666"/>
    <cellStyle name="Normal 2 5 2 2 15" xfId="1667"/>
    <cellStyle name="Normal 2 5 2 2 15 2" xfId="1668"/>
    <cellStyle name="Normal 2 5 2 2 16" xfId="1669"/>
    <cellStyle name="Normal 2 5 2 2 16 2" xfId="1670"/>
    <cellStyle name="Normal 2 5 2 2 17" xfId="1671"/>
    <cellStyle name="Normal 2 5 2 2 17 2" xfId="1672"/>
    <cellStyle name="Normal 2 5 2 2 18" xfId="1673"/>
    <cellStyle name="Normal 2 5 2 2 18 2" xfId="1674"/>
    <cellStyle name="Normal 2 5 2 2 19" xfId="1675"/>
    <cellStyle name="Normal 2 5 2 2 19 2" xfId="1676"/>
    <cellStyle name="Normal 2 5 2 2 2" xfId="1677"/>
    <cellStyle name="Normal 2 5 2 2 2 2" xfId="1678"/>
    <cellStyle name="Normal 2 5 2 2 20" xfId="1679"/>
    <cellStyle name="Normal 2 5 2 2 20 2" xfId="1680"/>
    <cellStyle name="Normal 2 5 2 2 21" xfId="1681"/>
    <cellStyle name="Normal 2 5 2 2 21 2" xfId="1682"/>
    <cellStyle name="Normal 2 5 2 2 22" xfId="1683"/>
    <cellStyle name="Normal 2 5 2 2 22 2" xfId="1684"/>
    <cellStyle name="Normal 2 5 2 2 23" xfId="1685"/>
    <cellStyle name="Normal 2 5 2 2 23 2" xfId="1686"/>
    <cellStyle name="Normal 2 5 2 2 24" xfId="1687"/>
    <cellStyle name="Normal 2 5 2 2 24 2" xfId="1688"/>
    <cellStyle name="Normal 2 5 2 2 25" xfId="1689"/>
    <cellStyle name="Normal 2 5 2 2 25 2" xfId="1690"/>
    <cellStyle name="Normal 2 5 2 2 26" xfId="1691"/>
    <cellStyle name="Normal 2 5 2 2 26 2" xfId="1692"/>
    <cellStyle name="Normal 2 5 2 2 27" xfId="1693"/>
    <cellStyle name="Normal 2 5 2 2 27 2" xfId="1694"/>
    <cellStyle name="Normal 2 5 2 2 28" xfId="1695"/>
    <cellStyle name="Normal 2 5 2 2 28 2" xfId="1696"/>
    <cellStyle name="Normal 2 5 2 2 29" xfId="1697"/>
    <cellStyle name="Normal 2 5 2 2 29 2" xfId="1698"/>
    <cellStyle name="Normal 2 5 2 2 3" xfId="1699"/>
    <cellStyle name="Normal 2 5 2 2 3 2" xfId="1700"/>
    <cellStyle name="Normal 2 5 2 2 30" xfId="1701"/>
    <cellStyle name="Normal 2 5 2 2 30 2" xfId="1702"/>
    <cellStyle name="Normal 2 5 2 2 31" xfId="1703"/>
    <cellStyle name="Normal 2 5 2 2 31 2" xfId="1704"/>
    <cellStyle name="Normal 2 5 2 2 32" xfId="1705"/>
    <cellStyle name="Normal 2 5 2 2 32 2" xfId="1706"/>
    <cellStyle name="Normal 2 5 2 2 33" xfId="1707"/>
    <cellStyle name="Normal 2 5 2 2 33 2" xfId="1708"/>
    <cellStyle name="Normal 2 5 2 2 34" xfId="1709"/>
    <cellStyle name="Normal 2 5 2 2 34 2" xfId="1710"/>
    <cellStyle name="Normal 2 5 2 2 35" xfId="1711"/>
    <cellStyle name="Normal 2 5 2 2 35 2" xfId="1712"/>
    <cellStyle name="Normal 2 5 2 2 36" xfId="1713"/>
    <cellStyle name="Normal 2 5 2 2 36 2" xfId="1714"/>
    <cellStyle name="Normal 2 5 2 2 37" xfId="1715"/>
    <cellStyle name="Normal 2 5 2 2 37 2" xfId="1716"/>
    <cellStyle name="Normal 2 5 2 2 38" xfId="1717"/>
    <cellStyle name="Normal 2 5 2 2 38 2" xfId="1718"/>
    <cellStyle name="Normal 2 5 2 2 39" xfId="1719"/>
    <cellStyle name="Normal 2 5 2 2 39 2" xfId="1720"/>
    <cellStyle name="Normal 2 5 2 2 4" xfId="1721"/>
    <cellStyle name="Normal 2 5 2 2 4 2" xfId="1722"/>
    <cellStyle name="Normal 2 5 2 2 40" xfId="1723"/>
    <cellStyle name="Normal 2 5 2 2 40 2" xfId="1724"/>
    <cellStyle name="Normal 2 5 2 2 41" xfId="1725"/>
    <cellStyle name="Normal 2 5 2 2 41 2" xfId="1726"/>
    <cellStyle name="Normal 2 5 2 2 42" xfId="1727"/>
    <cellStyle name="Normal 2 5 2 2 42 2" xfId="1728"/>
    <cellStyle name="Normal 2 5 2 2 43" xfId="1729"/>
    <cellStyle name="Normal 2 5 2 2 43 2" xfId="1730"/>
    <cellStyle name="Normal 2 5 2 2 44" xfId="1731"/>
    <cellStyle name="Normal 2 5 2 2 44 2" xfId="1732"/>
    <cellStyle name="Normal 2 5 2 2 45" xfId="1733"/>
    <cellStyle name="Normal 2 5 2 2 45 2" xfId="1734"/>
    <cellStyle name="Normal 2 5 2 2 46" xfId="1735"/>
    <cellStyle name="Normal 2 5 2 2 46 2" xfId="1736"/>
    <cellStyle name="Normal 2 5 2 2 47" xfId="1737"/>
    <cellStyle name="Normal 2 5 2 2 47 2" xfId="1738"/>
    <cellStyle name="Normal 2 5 2 2 48" xfId="1739"/>
    <cellStyle name="Normal 2 5 2 2 48 2" xfId="1740"/>
    <cellStyle name="Normal 2 5 2 2 49" xfId="1741"/>
    <cellStyle name="Normal 2 5 2 2 49 2" xfId="1742"/>
    <cellStyle name="Normal 2 5 2 2 5" xfId="1743"/>
    <cellStyle name="Normal 2 5 2 2 5 2" xfId="1744"/>
    <cellStyle name="Normal 2 5 2 2 50" xfId="1745"/>
    <cellStyle name="Normal 2 5 2 2 50 2" xfId="1746"/>
    <cellStyle name="Normal 2 5 2 2 51" xfId="1747"/>
    <cellStyle name="Normal 2 5 2 2 51 2" xfId="1748"/>
    <cellStyle name="Normal 2 5 2 2 52" xfId="1749"/>
    <cellStyle name="Normal 2 5 2 2 52 2" xfId="1750"/>
    <cellStyle name="Normal 2 5 2 2 53" xfId="1751"/>
    <cellStyle name="Normal 2 5 2 2 53 2" xfId="1752"/>
    <cellStyle name="Normal 2 5 2 2 54" xfId="1753"/>
    <cellStyle name="Normal 2 5 2 2 54 2" xfId="1754"/>
    <cellStyle name="Normal 2 5 2 2 55" xfId="1755"/>
    <cellStyle name="Normal 2 5 2 2 55 2" xfId="1756"/>
    <cellStyle name="Normal 2 5 2 2 56" xfId="1757"/>
    <cellStyle name="Normal 2 5 2 2 6" xfId="1758"/>
    <cellStyle name="Normal 2 5 2 2 6 2" xfId="1759"/>
    <cellStyle name="Normal 2 5 2 2 7" xfId="1760"/>
    <cellStyle name="Normal 2 5 2 2 7 2" xfId="1761"/>
    <cellStyle name="Normal 2 5 2 2 8" xfId="1762"/>
    <cellStyle name="Normal 2 5 2 2 8 2" xfId="1763"/>
    <cellStyle name="Normal 2 5 2 2 9" xfId="1764"/>
    <cellStyle name="Normal 2 5 2 2 9 2" xfId="1765"/>
    <cellStyle name="Normal 2 5 2 20" xfId="1766"/>
    <cellStyle name="Normal 2 5 2 20 2" xfId="1767"/>
    <cellStyle name="Normal 2 5 2 21" xfId="1768"/>
    <cellStyle name="Normal 2 5 2 21 2" xfId="1769"/>
    <cellStyle name="Normal 2 5 2 22" xfId="1770"/>
    <cellStyle name="Normal 2 5 2 22 2" xfId="1771"/>
    <cellStyle name="Normal 2 5 2 23" xfId="1772"/>
    <cellStyle name="Normal 2 5 2 23 2" xfId="1773"/>
    <cellStyle name="Normal 2 5 2 24" xfId="1774"/>
    <cellStyle name="Normal 2 5 2 24 2" xfId="1775"/>
    <cellStyle name="Normal 2 5 2 25" xfId="1776"/>
    <cellStyle name="Normal 2 5 2 25 2" xfId="1777"/>
    <cellStyle name="Normal 2 5 2 26" xfId="1778"/>
    <cellStyle name="Normal 2 5 2 26 2" xfId="1779"/>
    <cellStyle name="Normal 2 5 2 27" xfId="1780"/>
    <cellStyle name="Normal 2 5 2 27 2" xfId="1781"/>
    <cellStyle name="Normal 2 5 2 28" xfId="1782"/>
    <cellStyle name="Normal 2 5 2 28 2" xfId="1783"/>
    <cellStyle name="Normal 2 5 2 29" xfId="1784"/>
    <cellStyle name="Normal 2 5 2 29 2" xfId="1785"/>
    <cellStyle name="Normal 2 5 2 3" xfId="1786"/>
    <cellStyle name="Normal 2 5 2 3 2" xfId="1787"/>
    <cellStyle name="Normal 2 5 2 30" xfId="1788"/>
    <cellStyle name="Normal 2 5 2 30 2" xfId="1789"/>
    <cellStyle name="Normal 2 5 2 31" xfId="1790"/>
    <cellStyle name="Normal 2 5 2 31 2" xfId="1791"/>
    <cellStyle name="Normal 2 5 2 32" xfId="1792"/>
    <cellStyle name="Normal 2 5 2 32 2" xfId="1793"/>
    <cellStyle name="Normal 2 5 2 33" xfId="1794"/>
    <cellStyle name="Normal 2 5 2 33 2" xfId="1795"/>
    <cellStyle name="Normal 2 5 2 34" xfId="1796"/>
    <cellStyle name="Normal 2 5 2 4" xfId="1797"/>
    <cellStyle name="Normal 2 5 2 4 2" xfId="1798"/>
    <cellStyle name="Normal 2 5 2 5" xfId="1799"/>
    <cellStyle name="Normal 2 5 2 5 2" xfId="1800"/>
    <cellStyle name="Normal 2 5 2 6" xfId="1801"/>
    <cellStyle name="Normal 2 5 2 6 2" xfId="1802"/>
    <cellStyle name="Normal 2 5 2 7" xfId="1803"/>
    <cellStyle name="Normal 2 5 2 7 2" xfId="1804"/>
    <cellStyle name="Normal 2 5 2 8" xfId="1805"/>
    <cellStyle name="Normal 2 5 2 8 2" xfId="1806"/>
    <cellStyle name="Normal 2 5 2 9" xfId="1807"/>
    <cellStyle name="Normal 2 5 2 9 2" xfId="1808"/>
    <cellStyle name="Normal 2 5 20" xfId="1809"/>
    <cellStyle name="Normal 2 5 20 2" xfId="1810"/>
    <cellStyle name="Normal 2 5 21" xfId="1811"/>
    <cellStyle name="Normal 2 5 21 2" xfId="1812"/>
    <cellStyle name="Normal 2 5 22" xfId="1813"/>
    <cellStyle name="Normal 2 5 22 2" xfId="1814"/>
    <cellStyle name="Normal 2 5 23" xfId="1815"/>
    <cellStyle name="Normal 2 5 23 2" xfId="1816"/>
    <cellStyle name="Normal 2 5 24" xfId="1817"/>
    <cellStyle name="Normal 2 5 24 2" xfId="1818"/>
    <cellStyle name="Normal 2 5 25" xfId="1819"/>
    <cellStyle name="Normal 2 5 25 2" xfId="1820"/>
    <cellStyle name="Normal 2 5 26" xfId="1821"/>
    <cellStyle name="Normal 2 5 26 2" xfId="1822"/>
    <cellStyle name="Normal 2 5 27" xfId="1823"/>
    <cellStyle name="Normal 2 5 27 2" xfId="1824"/>
    <cellStyle name="Normal 2 5 28" xfId="1825"/>
    <cellStyle name="Normal 2 5 28 2" xfId="1826"/>
    <cellStyle name="Normal 2 5 29" xfId="1827"/>
    <cellStyle name="Normal 2 5 29 2" xfId="1828"/>
    <cellStyle name="Normal 2 5 3" xfId="1829"/>
    <cellStyle name="Normal 2 5 3 2" xfId="1830"/>
    <cellStyle name="Normal 2 5 30" xfId="1831"/>
    <cellStyle name="Normal 2 5 30 2" xfId="1832"/>
    <cellStyle name="Normal 2 5 31" xfId="1833"/>
    <cellStyle name="Normal 2 5 31 2" xfId="1834"/>
    <cellStyle name="Normal 2 5 32" xfId="1835"/>
    <cellStyle name="Normal 2 5 32 2" xfId="1836"/>
    <cellStyle name="Normal 2 5 33" xfId="1837"/>
    <cellStyle name="Normal 2 5 33 2" xfId="1838"/>
    <cellStyle name="Normal 2 5 34" xfId="1839"/>
    <cellStyle name="Normal 2 5 34 2" xfId="1840"/>
    <cellStyle name="Normal 2 5 35" xfId="1841"/>
    <cellStyle name="Normal 2 5 35 2" xfId="1842"/>
    <cellStyle name="Normal 2 5 36" xfId="1843"/>
    <cellStyle name="Normal 2 5 36 2" xfId="1844"/>
    <cellStyle name="Normal 2 5 37" xfId="1845"/>
    <cellStyle name="Normal 2 5 37 2" xfId="1846"/>
    <cellStyle name="Normal 2 5 38" xfId="1847"/>
    <cellStyle name="Normal 2 5 38 2" xfId="1848"/>
    <cellStyle name="Normal 2 5 39" xfId="1849"/>
    <cellStyle name="Normal 2 5 39 2" xfId="1850"/>
    <cellStyle name="Normal 2 5 4" xfId="1851"/>
    <cellStyle name="Normal 2 5 4 2" xfId="1852"/>
    <cellStyle name="Normal 2 5 40" xfId="1853"/>
    <cellStyle name="Normal 2 5 40 2" xfId="1854"/>
    <cellStyle name="Normal 2 5 41" xfId="1855"/>
    <cellStyle name="Normal 2 5 41 2" xfId="1856"/>
    <cellStyle name="Normal 2 5 42" xfId="1857"/>
    <cellStyle name="Normal 2 5 42 2" xfId="1858"/>
    <cellStyle name="Normal 2 5 43" xfId="1859"/>
    <cellStyle name="Normal 2 5 43 2" xfId="1860"/>
    <cellStyle name="Normal 2 5 44" xfId="1861"/>
    <cellStyle name="Normal 2 5 44 2" xfId="1862"/>
    <cellStyle name="Normal 2 5 45" xfId="1863"/>
    <cellStyle name="Normal 2 5 45 2" xfId="1864"/>
    <cellStyle name="Normal 2 5 46" xfId="1865"/>
    <cellStyle name="Normal 2 5 46 2" xfId="1866"/>
    <cellStyle name="Normal 2 5 47" xfId="1867"/>
    <cellStyle name="Normal 2 5 47 2" xfId="1868"/>
    <cellStyle name="Normal 2 5 48" xfId="1869"/>
    <cellStyle name="Normal 2 5 48 2" xfId="1870"/>
    <cellStyle name="Normal 2 5 49" xfId="1871"/>
    <cellStyle name="Normal 2 5 49 2" xfId="1872"/>
    <cellStyle name="Normal 2 5 5" xfId="1873"/>
    <cellStyle name="Normal 2 5 5 2" xfId="1874"/>
    <cellStyle name="Normal 2 5 50" xfId="1875"/>
    <cellStyle name="Normal 2 5 50 2" xfId="1876"/>
    <cellStyle name="Normal 2 5 51" xfId="1877"/>
    <cellStyle name="Normal 2 5 51 2" xfId="1878"/>
    <cellStyle name="Normal 2 5 52" xfId="1879"/>
    <cellStyle name="Normal 2 5 52 2" xfId="1880"/>
    <cellStyle name="Normal 2 5 53" xfId="1881"/>
    <cellStyle name="Normal 2 5 53 2" xfId="1882"/>
    <cellStyle name="Normal 2 5 54" xfId="1883"/>
    <cellStyle name="Normal 2 5 54 2" xfId="1884"/>
    <cellStyle name="Normal 2 5 55" xfId="1885"/>
    <cellStyle name="Normal 2 5 55 2" xfId="1886"/>
    <cellStyle name="Normal 2 5 56" xfId="1887"/>
    <cellStyle name="Normal 2 5 56 2" xfId="1888"/>
    <cellStyle name="Normal 2 5 57" xfId="1889"/>
    <cellStyle name="Normal 2 5 57 2" xfId="1890"/>
    <cellStyle name="Normal 2 5 58" xfId="1891"/>
    <cellStyle name="Normal 2 5 58 2" xfId="1892"/>
    <cellStyle name="Normal 2 5 59" xfId="1893"/>
    <cellStyle name="Normal 2 5 59 2" xfId="1894"/>
    <cellStyle name="Normal 2 5 6" xfId="1895"/>
    <cellStyle name="Normal 2 5 6 2" xfId="1896"/>
    <cellStyle name="Normal 2 5 60" xfId="1897"/>
    <cellStyle name="Normal 2 5 60 2" xfId="1898"/>
    <cellStyle name="Normal 2 5 61" xfId="1899"/>
    <cellStyle name="Normal 2 5 61 2" xfId="1900"/>
    <cellStyle name="Normal 2 5 62" xfId="1901"/>
    <cellStyle name="Normal 2 5 62 2" xfId="1902"/>
    <cellStyle name="Normal 2 5 63" xfId="1903"/>
    <cellStyle name="Normal 2 5 63 2" xfId="1904"/>
    <cellStyle name="Normal 2 5 64" xfId="1905"/>
    <cellStyle name="Normal 2 5 64 2" xfId="1906"/>
    <cellStyle name="Normal 2 5 65" xfId="1907"/>
    <cellStyle name="Normal 2 5 65 2" xfId="1908"/>
    <cellStyle name="Normal 2 5 66" xfId="1909"/>
    <cellStyle name="Normal 2 5 66 2" xfId="1910"/>
    <cellStyle name="Normal 2 5 67" xfId="1911"/>
    <cellStyle name="Normal 2 5 67 2" xfId="1912"/>
    <cellStyle name="Normal 2 5 68" xfId="1913"/>
    <cellStyle name="Normal 2 5 68 2" xfId="1914"/>
    <cellStyle name="Normal 2 5 69" xfId="1915"/>
    <cellStyle name="Normal 2 5 69 2" xfId="1916"/>
    <cellStyle name="Normal 2 5 7" xfId="1917"/>
    <cellStyle name="Normal 2 5 7 2" xfId="1918"/>
    <cellStyle name="Normal 2 5 70" xfId="1919"/>
    <cellStyle name="Normal 2 5 70 2" xfId="1920"/>
    <cellStyle name="Normal 2 5 71" xfId="1921"/>
    <cellStyle name="Normal 2 5 71 2" xfId="1922"/>
    <cellStyle name="Normal 2 5 72" xfId="1923"/>
    <cellStyle name="Normal 2 5 72 2" xfId="1924"/>
    <cellStyle name="Normal 2 5 73" xfId="1925"/>
    <cellStyle name="Normal 2 5 73 2" xfId="1926"/>
    <cellStyle name="Normal 2 5 74" xfId="1927"/>
    <cellStyle name="Normal 2 5 74 2" xfId="1928"/>
    <cellStyle name="Normal 2 5 75" xfId="1929"/>
    <cellStyle name="Normal 2 5 75 2" xfId="1930"/>
    <cellStyle name="Normal 2 5 76" xfId="1931"/>
    <cellStyle name="Normal 2 5 76 2" xfId="1932"/>
    <cellStyle name="Normal 2 5 77" xfId="1933"/>
    <cellStyle name="Normal 2 5 77 2" xfId="1934"/>
    <cellStyle name="Normal 2 5 78" xfId="1935"/>
    <cellStyle name="Normal 2 5 78 2" xfId="1936"/>
    <cellStyle name="Normal 2 5 79" xfId="1937"/>
    <cellStyle name="Normal 2 5 79 2" xfId="1938"/>
    <cellStyle name="Normal 2 5 8" xfId="1939"/>
    <cellStyle name="Normal 2 5 8 2" xfId="1940"/>
    <cellStyle name="Normal 2 5 80" xfId="1941"/>
    <cellStyle name="Normal 2 5 80 2" xfId="1942"/>
    <cellStyle name="Normal 2 5 81" xfId="1943"/>
    <cellStyle name="Normal 2 5 81 2" xfId="1944"/>
    <cellStyle name="Normal 2 5 82" xfId="1945"/>
    <cellStyle name="Normal 2 5 82 2" xfId="1946"/>
    <cellStyle name="Normal 2 5 83" xfId="1947"/>
    <cellStyle name="Normal 2 5 83 2" xfId="1948"/>
    <cellStyle name="Normal 2 5 84" xfId="1949"/>
    <cellStyle name="Normal 2 5 84 2" xfId="1950"/>
    <cellStyle name="Normal 2 5 85" xfId="1951"/>
    <cellStyle name="Normal 2 5 85 2" xfId="1952"/>
    <cellStyle name="Normal 2 5 86" xfId="1953"/>
    <cellStyle name="Normal 2 5 86 2" xfId="1954"/>
    <cellStyle name="Normal 2 5 87" xfId="1955"/>
    <cellStyle name="Normal 2 5 87 2" xfId="1956"/>
    <cellStyle name="Normal 2 5 88" xfId="1957"/>
    <cellStyle name="Normal 2 5 9" xfId="1958"/>
    <cellStyle name="Normal 2 5 9 2" xfId="1959"/>
    <cellStyle name="Normal 2 5_DEER 032008 Cost Summary Delivery - Rev 4 (2)" xfId="1960"/>
    <cellStyle name="Normal 2 50" xfId="1961"/>
    <cellStyle name="Normal 2 50 2" xfId="1962"/>
    <cellStyle name="Normal 2 51" xfId="1963"/>
    <cellStyle name="Normal 2 51 2" xfId="1964"/>
    <cellStyle name="Normal 2 52" xfId="1965"/>
    <cellStyle name="Normal 2 52 2" xfId="1966"/>
    <cellStyle name="Normal 2 53" xfId="1967"/>
    <cellStyle name="Normal 2 53 2" xfId="1968"/>
    <cellStyle name="Normal 2 54" xfId="1969"/>
    <cellStyle name="Normal 2 54 2" xfId="1970"/>
    <cellStyle name="Normal 2 55" xfId="1971"/>
    <cellStyle name="Normal 2 55 2" xfId="1972"/>
    <cellStyle name="Normal 2 56" xfId="1973"/>
    <cellStyle name="Normal 2 56 2" xfId="1974"/>
    <cellStyle name="Normal 2 57" xfId="1975"/>
    <cellStyle name="Normal 2 57 2" xfId="1976"/>
    <cellStyle name="Normal 2 58" xfId="1977"/>
    <cellStyle name="Normal 2 58 2" xfId="1978"/>
    <cellStyle name="Normal 2 59" xfId="1979"/>
    <cellStyle name="Normal 2 59 2" xfId="1980"/>
    <cellStyle name="Normal 2 6" xfId="1981"/>
    <cellStyle name="Normal 2 6 2" xfId="1982"/>
    <cellStyle name="Normal 2 60" xfId="1983"/>
    <cellStyle name="Normal 2 60 2" xfId="1984"/>
    <cellStyle name="Normal 2 61" xfId="1985"/>
    <cellStyle name="Normal 2 61 2" xfId="1986"/>
    <cellStyle name="Normal 2 62" xfId="1987"/>
    <cellStyle name="Normal 2 62 2" xfId="1988"/>
    <cellStyle name="Normal 2 63" xfId="1989"/>
    <cellStyle name="Normal 2 63 2" xfId="1990"/>
    <cellStyle name="Normal 2 64" xfId="1991"/>
    <cellStyle name="Normal 2 64 2" xfId="1992"/>
    <cellStyle name="Normal 2 65" xfId="1993"/>
    <cellStyle name="Normal 2 65 2" xfId="1994"/>
    <cellStyle name="Normal 2 66" xfId="1995"/>
    <cellStyle name="Normal 2 66 2" xfId="1996"/>
    <cellStyle name="Normal 2 67" xfId="1997"/>
    <cellStyle name="Normal 2 67 2" xfId="1998"/>
    <cellStyle name="Normal 2 68" xfId="1999"/>
    <cellStyle name="Normal 2 68 2" xfId="2000"/>
    <cellStyle name="Normal 2 69" xfId="2001"/>
    <cellStyle name="Normal 2 69 2" xfId="2002"/>
    <cellStyle name="Normal 2 7" xfId="2003"/>
    <cellStyle name="Normal 2 7 2" xfId="2004"/>
    <cellStyle name="Normal 2 70" xfId="2005"/>
    <cellStyle name="Normal 2 70 2" xfId="2006"/>
    <cellStyle name="Normal 2 71" xfId="2007"/>
    <cellStyle name="Normal 2 71 2" xfId="2008"/>
    <cellStyle name="Normal 2 72" xfId="2009"/>
    <cellStyle name="Normal 2 72 2" xfId="2010"/>
    <cellStyle name="Normal 2 73" xfId="2011"/>
    <cellStyle name="Normal 2 73 2" xfId="2012"/>
    <cellStyle name="Normal 2 74" xfId="2013"/>
    <cellStyle name="Normal 2 74 2" xfId="2014"/>
    <cellStyle name="Normal 2 75" xfId="2015"/>
    <cellStyle name="Normal 2 75 2" xfId="2016"/>
    <cellStyle name="Normal 2 76" xfId="2017"/>
    <cellStyle name="Normal 2 76 2" xfId="2018"/>
    <cellStyle name="Normal 2 77" xfId="2019"/>
    <cellStyle name="Normal 2 77 2" xfId="2020"/>
    <cellStyle name="Normal 2 78" xfId="2021"/>
    <cellStyle name="Normal 2 78 2" xfId="2022"/>
    <cellStyle name="Normal 2 79" xfId="2023"/>
    <cellStyle name="Normal 2 79 2" xfId="2024"/>
    <cellStyle name="Normal 2 8" xfId="2025"/>
    <cellStyle name="Normal 2 8 10" xfId="2026"/>
    <cellStyle name="Normal 2 8 10 2" xfId="2027"/>
    <cellStyle name="Normal 2 8 11" xfId="2028"/>
    <cellStyle name="Normal 2 8 11 2" xfId="2029"/>
    <cellStyle name="Normal 2 8 12" xfId="2030"/>
    <cellStyle name="Normal 2 8 12 2" xfId="2031"/>
    <cellStyle name="Normal 2 8 13" xfId="2032"/>
    <cellStyle name="Normal 2 8 13 2" xfId="2033"/>
    <cellStyle name="Normal 2 8 14" xfId="2034"/>
    <cellStyle name="Normal 2 8 14 2" xfId="2035"/>
    <cellStyle name="Normal 2 8 15" xfId="2036"/>
    <cellStyle name="Normal 2 8 15 2" xfId="2037"/>
    <cellStyle name="Normal 2 8 16" xfId="2038"/>
    <cellStyle name="Normal 2 8 16 2" xfId="2039"/>
    <cellStyle name="Normal 2 8 17" xfId="2040"/>
    <cellStyle name="Normal 2 8 17 2" xfId="2041"/>
    <cellStyle name="Normal 2 8 18" xfId="2042"/>
    <cellStyle name="Normal 2 8 18 2" xfId="2043"/>
    <cellStyle name="Normal 2 8 19" xfId="2044"/>
    <cellStyle name="Normal 2 8 19 2" xfId="2045"/>
    <cellStyle name="Normal 2 8 2" xfId="2046"/>
    <cellStyle name="Normal 2 8 2 2" xfId="2047"/>
    <cellStyle name="Normal 2 8 20" xfId="2048"/>
    <cellStyle name="Normal 2 8 20 2" xfId="2049"/>
    <cellStyle name="Normal 2 8 21" xfId="2050"/>
    <cellStyle name="Normal 2 8 21 2" xfId="2051"/>
    <cellStyle name="Normal 2 8 22" xfId="2052"/>
    <cellStyle name="Normal 2 8 22 2" xfId="2053"/>
    <cellStyle name="Normal 2 8 23" xfId="2054"/>
    <cellStyle name="Normal 2 8 23 2" xfId="2055"/>
    <cellStyle name="Normal 2 8 24" xfId="2056"/>
    <cellStyle name="Normal 2 8 3" xfId="2057"/>
    <cellStyle name="Normal 2 8 3 2" xfId="2058"/>
    <cellStyle name="Normal 2 8 4" xfId="2059"/>
    <cellStyle name="Normal 2 8 4 2" xfId="2060"/>
    <cellStyle name="Normal 2 8 5" xfId="2061"/>
    <cellStyle name="Normal 2 8 5 2" xfId="2062"/>
    <cellStyle name="Normal 2 8 6" xfId="2063"/>
    <cellStyle name="Normal 2 8 6 2" xfId="2064"/>
    <cellStyle name="Normal 2 8 7" xfId="2065"/>
    <cellStyle name="Normal 2 8 7 2" xfId="2066"/>
    <cellStyle name="Normal 2 8 8" xfId="2067"/>
    <cellStyle name="Normal 2 8 8 2" xfId="2068"/>
    <cellStyle name="Normal 2 8 9" xfId="2069"/>
    <cellStyle name="Normal 2 8 9 2" xfId="2070"/>
    <cellStyle name="Normal 2 80" xfId="2071"/>
    <cellStyle name="Normal 2 80 2" xfId="2072"/>
    <cellStyle name="Normal 2 81" xfId="2073"/>
    <cellStyle name="Normal 2 81 2" xfId="2074"/>
    <cellStyle name="Normal 2 82" xfId="2075"/>
    <cellStyle name="Normal 2 82 2" xfId="2076"/>
    <cellStyle name="Normal 2 83" xfId="2077"/>
    <cellStyle name="Normal 2 83 2" xfId="2078"/>
    <cellStyle name="Normal 2 84" xfId="2079"/>
    <cellStyle name="Normal 2 84 2" xfId="2080"/>
    <cellStyle name="Normal 2 85" xfId="2081"/>
    <cellStyle name="Normal 2 85 2" xfId="2082"/>
    <cellStyle name="Normal 2 86" xfId="2083"/>
    <cellStyle name="Normal 2 86 2" xfId="2084"/>
    <cellStyle name="Normal 2 87" xfId="2085"/>
    <cellStyle name="Normal 2 87 2" xfId="2086"/>
    <cellStyle name="Normal 2 88" xfId="2087"/>
    <cellStyle name="Normal 2 88 2" xfId="2088"/>
    <cellStyle name="Normal 2 89" xfId="2089"/>
    <cellStyle name="Normal 2 89 2" xfId="2090"/>
    <cellStyle name="Normal 2 9" xfId="2091"/>
    <cellStyle name="Normal 2 9 10" xfId="2092"/>
    <cellStyle name="Normal 2 9 10 2" xfId="2093"/>
    <cellStyle name="Normal 2 9 11" xfId="2094"/>
    <cellStyle name="Normal 2 9 11 2" xfId="2095"/>
    <cellStyle name="Normal 2 9 12" xfId="2096"/>
    <cellStyle name="Normal 2 9 12 2" xfId="2097"/>
    <cellStyle name="Normal 2 9 13" xfId="2098"/>
    <cellStyle name="Normal 2 9 13 2" xfId="2099"/>
    <cellStyle name="Normal 2 9 14" xfId="2100"/>
    <cellStyle name="Normal 2 9 14 2" xfId="2101"/>
    <cellStyle name="Normal 2 9 15" xfId="2102"/>
    <cellStyle name="Normal 2 9 15 2" xfId="2103"/>
    <cellStyle name="Normal 2 9 16" xfId="2104"/>
    <cellStyle name="Normal 2 9 16 2" xfId="2105"/>
    <cellStyle name="Normal 2 9 17" xfId="2106"/>
    <cellStyle name="Normal 2 9 17 2" xfId="2107"/>
    <cellStyle name="Normal 2 9 18" xfId="2108"/>
    <cellStyle name="Normal 2 9 18 2" xfId="2109"/>
    <cellStyle name="Normal 2 9 19" xfId="2110"/>
    <cellStyle name="Normal 2 9 19 2" xfId="2111"/>
    <cellStyle name="Normal 2 9 2" xfId="2112"/>
    <cellStyle name="Normal 2 9 2 2" xfId="2113"/>
    <cellStyle name="Normal 2 9 20" xfId="2114"/>
    <cellStyle name="Normal 2 9 20 2" xfId="2115"/>
    <cellStyle name="Normal 2 9 21" xfId="2116"/>
    <cellStyle name="Normal 2 9 21 2" xfId="2117"/>
    <cellStyle name="Normal 2 9 22" xfId="2118"/>
    <cellStyle name="Normal 2 9 22 2" xfId="2119"/>
    <cellStyle name="Normal 2 9 23" xfId="2120"/>
    <cellStyle name="Normal 2 9 23 2" xfId="2121"/>
    <cellStyle name="Normal 2 9 24" xfId="2122"/>
    <cellStyle name="Normal 2 9 3" xfId="2123"/>
    <cellStyle name="Normal 2 9 3 2" xfId="2124"/>
    <cellStyle name="Normal 2 9 4" xfId="2125"/>
    <cellStyle name="Normal 2 9 4 2" xfId="2126"/>
    <cellStyle name="Normal 2 9 5" xfId="2127"/>
    <cellStyle name="Normal 2 9 5 2" xfId="2128"/>
    <cellStyle name="Normal 2 9 6" xfId="2129"/>
    <cellStyle name="Normal 2 9 6 2" xfId="2130"/>
    <cellStyle name="Normal 2 9 7" xfId="2131"/>
    <cellStyle name="Normal 2 9 7 2" xfId="2132"/>
    <cellStyle name="Normal 2 9 8" xfId="2133"/>
    <cellStyle name="Normal 2 9 8 2" xfId="2134"/>
    <cellStyle name="Normal 2 9 9" xfId="2135"/>
    <cellStyle name="Normal 2 9 9 2" xfId="2136"/>
    <cellStyle name="Normal 2 90" xfId="2137"/>
    <cellStyle name="Normal 2 90 2" xfId="2138"/>
    <cellStyle name="Normal 2 91" xfId="2139"/>
    <cellStyle name="Normal 2 91 2" xfId="2140"/>
    <cellStyle name="Normal 2 92" xfId="2141"/>
    <cellStyle name="Normal 2 92 2" xfId="2142"/>
    <cellStyle name="Normal 2 93" xfId="2143"/>
    <cellStyle name="Normal 2 93 2" xfId="2144"/>
    <cellStyle name="Normal 2 94" xfId="2145"/>
    <cellStyle name="Normal 2 94 2" xfId="2146"/>
    <cellStyle name="Normal 2 95" xfId="2147"/>
    <cellStyle name="Normal 2 95 2" xfId="2148"/>
    <cellStyle name="Normal 2 96" xfId="2149"/>
    <cellStyle name="Normal 2 96 2" xfId="2150"/>
    <cellStyle name="Normal 2 97" xfId="2151"/>
    <cellStyle name="Normal 2 97 2" xfId="2152"/>
    <cellStyle name="Normal 2 98" xfId="2153"/>
    <cellStyle name="Normal 2 98 2" xfId="2154"/>
    <cellStyle name="Normal 2 99" xfId="2155"/>
    <cellStyle name="Normal 2 99 2" xfId="2156"/>
    <cellStyle name="Normal 2_DEER 032008 Cost Summary Delivery - Rev 4 (2)" xfId="2157"/>
    <cellStyle name="Normal 20" xfId="2158"/>
    <cellStyle name="Normal 20 2" xfId="2159"/>
    <cellStyle name="Normal 20 2 2" xfId="2160"/>
    <cellStyle name="Normal 21" xfId="2161"/>
    <cellStyle name="Normal 21 2" xfId="2162"/>
    <cellStyle name="Normal 21 3" xfId="2163"/>
    <cellStyle name="Normal 22" xfId="2164"/>
    <cellStyle name="Normal 22 2" xfId="2165"/>
    <cellStyle name="Normal 23" xfId="2166"/>
    <cellStyle name="Normal 24" xfId="2167"/>
    <cellStyle name="Normal 24 2" xfId="2168"/>
    <cellStyle name="Normal 25" xfId="2169"/>
    <cellStyle name="Normal 25 2" xfId="2170"/>
    <cellStyle name="Normal 26" xfId="2171"/>
    <cellStyle name="Normal 26 2" xfId="2172"/>
    <cellStyle name="Normal 27" xfId="2173"/>
    <cellStyle name="Normal 27 2" xfId="2174"/>
    <cellStyle name="Normal 28" xfId="2175"/>
    <cellStyle name="Normal 28 2" xfId="2176"/>
    <cellStyle name="Normal 29" xfId="2177"/>
    <cellStyle name="Normal 29 2" xfId="2178"/>
    <cellStyle name="Normal 3" xfId="2179"/>
    <cellStyle name="Normal 3 10" xfId="2180"/>
    <cellStyle name="Normal 3 10 10" xfId="2181"/>
    <cellStyle name="Normal 3 10 10 2" xfId="2182"/>
    <cellStyle name="Normal 3 10 11" xfId="2183"/>
    <cellStyle name="Normal 3 10 11 2" xfId="2184"/>
    <cellStyle name="Normal 3 10 12" xfId="2185"/>
    <cellStyle name="Normal 3 10 12 2" xfId="2186"/>
    <cellStyle name="Normal 3 10 13" xfId="2187"/>
    <cellStyle name="Normal 3 10 13 2" xfId="2188"/>
    <cellStyle name="Normal 3 10 14" xfId="2189"/>
    <cellStyle name="Normal 3 10 14 2" xfId="2190"/>
    <cellStyle name="Normal 3 10 15" xfId="2191"/>
    <cellStyle name="Normal 3 10 15 2" xfId="2192"/>
    <cellStyle name="Normal 3 10 16" xfId="2193"/>
    <cellStyle name="Normal 3 10 16 2" xfId="2194"/>
    <cellStyle name="Normal 3 10 17" xfId="2195"/>
    <cellStyle name="Normal 3 10 17 2" xfId="2196"/>
    <cellStyle name="Normal 3 10 18" xfId="2197"/>
    <cellStyle name="Normal 3 10 18 2" xfId="2198"/>
    <cellStyle name="Normal 3 10 19" xfId="2199"/>
    <cellStyle name="Normal 3 10 19 2" xfId="2200"/>
    <cellStyle name="Normal 3 10 2" xfId="2201"/>
    <cellStyle name="Normal 3 10 2 2" xfId="2202"/>
    <cellStyle name="Normal 3 10 20" xfId="2203"/>
    <cellStyle name="Normal 3 10 20 2" xfId="2204"/>
    <cellStyle name="Normal 3 10 21" xfId="2205"/>
    <cellStyle name="Normal 3 10 21 2" xfId="2206"/>
    <cellStyle name="Normal 3 10 22" xfId="2207"/>
    <cellStyle name="Normal 3 10 22 2" xfId="2208"/>
    <cellStyle name="Normal 3 10 23" xfId="2209"/>
    <cellStyle name="Normal 3 10 23 2" xfId="2210"/>
    <cellStyle name="Normal 3 10 24" xfId="2211"/>
    <cellStyle name="Normal 3 10 3" xfId="2212"/>
    <cellStyle name="Normal 3 10 3 2" xfId="2213"/>
    <cellStyle name="Normal 3 10 4" xfId="2214"/>
    <cellStyle name="Normal 3 10 4 2" xfId="2215"/>
    <cellStyle name="Normal 3 10 5" xfId="2216"/>
    <cellStyle name="Normal 3 10 5 2" xfId="2217"/>
    <cellStyle name="Normal 3 10 6" xfId="2218"/>
    <cellStyle name="Normal 3 10 6 2" xfId="2219"/>
    <cellStyle name="Normal 3 10 7" xfId="2220"/>
    <cellStyle name="Normal 3 10 7 2" xfId="2221"/>
    <cellStyle name="Normal 3 10 8" xfId="2222"/>
    <cellStyle name="Normal 3 10 8 2" xfId="2223"/>
    <cellStyle name="Normal 3 10 9" xfId="2224"/>
    <cellStyle name="Normal 3 10 9 2" xfId="2225"/>
    <cellStyle name="Normal 3 11" xfId="2226"/>
    <cellStyle name="Normal 3 11 10" xfId="2227"/>
    <cellStyle name="Normal 3 11 10 2" xfId="2228"/>
    <cellStyle name="Normal 3 11 11" xfId="2229"/>
    <cellStyle name="Normal 3 11 11 2" xfId="2230"/>
    <cellStyle name="Normal 3 11 12" xfId="2231"/>
    <cellStyle name="Normal 3 11 12 2" xfId="2232"/>
    <cellStyle name="Normal 3 11 13" xfId="2233"/>
    <cellStyle name="Normal 3 11 13 2" xfId="2234"/>
    <cellStyle name="Normal 3 11 14" xfId="2235"/>
    <cellStyle name="Normal 3 11 14 2" xfId="2236"/>
    <cellStyle name="Normal 3 11 15" xfId="2237"/>
    <cellStyle name="Normal 3 11 15 2" xfId="2238"/>
    <cellStyle name="Normal 3 11 16" xfId="2239"/>
    <cellStyle name="Normal 3 11 16 2" xfId="2240"/>
    <cellStyle name="Normal 3 11 17" xfId="2241"/>
    <cellStyle name="Normal 3 11 17 2" xfId="2242"/>
    <cellStyle name="Normal 3 11 18" xfId="2243"/>
    <cellStyle name="Normal 3 11 18 2" xfId="2244"/>
    <cellStyle name="Normal 3 11 19" xfId="2245"/>
    <cellStyle name="Normal 3 11 19 2" xfId="2246"/>
    <cellStyle name="Normal 3 11 2" xfId="2247"/>
    <cellStyle name="Normal 3 11 2 2" xfId="2248"/>
    <cellStyle name="Normal 3 11 20" xfId="2249"/>
    <cellStyle name="Normal 3 11 20 2" xfId="2250"/>
    <cellStyle name="Normal 3 11 21" xfId="2251"/>
    <cellStyle name="Normal 3 11 21 2" xfId="2252"/>
    <cellStyle name="Normal 3 11 22" xfId="2253"/>
    <cellStyle name="Normal 3 11 22 2" xfId="2254"/>
    <cellStyle name="Normal 3 11 23" xfId="2255"/>
    <cellStyle name="Normal 3 11 23 2" xfId="2256"/>
    <cellStyle name="Normal 3 11 24" xfId="2257"/>
    <cellStyle name="Normal 3 11 3" xfId="2258"/>
    <cellStyle name="Normal 3 11 3 2" xfId="2259"/>
    <cellStyle name="Normal 3 11 4" xfId="2260"/>
    <cellStyle name="Normal 3 11 4 2" xfId="2261"/>
    <cellStyle name="Normal 3 11 5" xfId="2262"/>
    <cellStyle name="Normal 3 11 5 2" xfId="2263"/>
    <cellStyle name="Normal 3 11 6" xfId="2264"/>
    <cellStyle name="Normal 3 11 6 2" xfId="2265"/>
    <cellStyle name="Normal 3 11 7" xfId="2266"/>
    <cellStyle name="Normal 3 11 7 2" xfId="2267"/>
    <cellStyle name="Normal 3 11 8" xfId="2268"/>
    <cellStyle name="Normal 3 11 8 2" xfId="2269"/>
    <cellStyle name="Normal 3 11 9" xfId="2270"/>
    <cellStyle name="Normal 3 11 9 2" xfId="2271"/>
    <cellStyle name="Normal 3 12" xfId="2272"/>
    <cellStyle name="Normal 3 12 10" xfId="2273"/>
    <cellStyle name="Normal 3 12 10 2" xfId="2274"/>
    <cellStyle name="Normal 3 12 11" xfId="2275"/>
    <cellStyle name="Normal 3 12 11 2" xfId="2276"/>
    <cellStyle name="Normal 3 12 12" xfId="2277"/>
    <cellStyle name="Normal 3 12 12 2" xfId="2278"/>
    <cellStyle name="Normal 3 12 13" xfId="2279"/>
    <cellStyle name="Normal 3 12 13 2" xfId="2280"/>
    <cellStyle name="Normal 3 12 14" xfId="2281"/>
    <cellStyle name="Normal 3 12 14 2" xfId="2282"/>
    <cellStyle name="Normal 3 12 15" xfId="2283"/>
    <cellStyle name="Normal 3 12 15 2" xfId="2284"/>
    <cellStyle name="Normal 3 12 16" xfId="2285"/>
    <cellStyle name="Normal 3 12 16 2" xfId="2286"/>
    <cellStyle name="Normal 3 12 17" xfId="2287"/>
    <cellStyle name="Normal 3 12 17 2" xfId="2288"/>
    <cellStyle name="Normal 3 12 18" xfId="2289"/>
    <cellStyle name="Normal 3 12 18 2" xfId="2290"/>
    <cellStyle name="Normal 3 12 19" xfId="2291"/>
    <cellStyle name="Normal 3 12 19 2" xfId="2292"/>
    <cellStyle name="Normal 3 12 2" xfId="2293"/>
    <cellStyle name="Normal 3 12 2 2" xfId="2294"/>
    <cellStyle name="Normal 3 12 20" xfId="2295"/>
    <cellStyle name="Normal 3 12 20 2" xfId="2296"/>
    <cellStyle name="Normal 3 12 21" xfId="2297"/>
    <cellStyle name="Normal 3 12 21 2" xfId="2298"/>
    <cellStyle name="Normal 3 12 22" xfId="2299"/>
    <cellStyle name="Normal 3 12 22 2" xfId="2300"/>
    <cellStyle name="Normal 3 12 23" xfId="2301"/>
    <cellStyle name="Normal 3 12 23 2" xfId="2302"/>
    <cellStyle name="Normal 3 12 24" xfId="2303"/>
    <cellStyle name="Normal 3 12 3" xfId="2304"/>
    <cellStyle name="Normal 3 12 3 2" xfId="2305"/>
    <cellStyle name="Normal 3 12 4" xfId="2306"/>
    <cellStyle name="Normal 3 12 4 2" xfId="2307"/>
    <cellStyle name="Normal 3 12 5" xfId="2308"/>
    <cellStyle name="Normal 3 12 5 2" xfId="2309"/>
    <cellStyle name="Normal 3 12 6" xfId="2310"/>
    <cellStyle name="Normal 3 12 6 2" xfId="2311"/>
    <cellStyle name="Normal 3 12 7" xfId="2312"/>
    <cellStyle name="Normal 3 12 7 2" xfId="2313"/>
    <cellStyle name="Normal 3 12 8" xfId="2314"/>
    <cellStyle name="Normal 3 12 8 2" xfId="2315"/>
    <cellStyle name="Normal 3 12 9" xfId="2316"/>
    <cellStyle name="Normal 3 12 9 2" xfId="2317"/>
    <cellStyle name="Normal 3 13" xfId="2318"/>
    <cellStyle name="Normal 3 13 10" xfId="2319"/>
    <cellStyle name="Normal 3 13 10 2" xfId="2320"/>
    <cellStyle name="Normal 3 13 11" xfId="2321"/>
    <cellStyle name="Normal 3 13 11 2" xfId="2322"/>
    <cellStyle name="Normal 3 13 12" xfId="2323"/>
    <cellStyle name="Normal 3 13 12 2" xfId="2324"/>
    <cellStyle name="Normal 3 13 13" xfId="2325"/>
    <cellStyle name="Normal 3 13 13 2" xfId="2326"/>
    <cellStyle name="Normal 3 13 14" xfId="2327"/>
    <cellStyle name="Normal 3 13 14 2" xfId="2328"/>
    <cellStyle name="Normal 3 13 15" xfId="2329"/>
    <cellStyle name="Normal 3 13 15 2" xfId="2330"/>
    <cellStyle name="Normal 3 13 16" xfId="2331"/>
    <cellStyle name="Normal 3 13 16 2" xfId="2332"/>
    <cellStyle name="Normal 3 13 17" xfId="2333"/>
    <cellStyle name="Normal 3 13 17 2" xfId="2334"/>
    <cellStyle name="Normal 3 13 18" xfId="2335"/>
    <cellStyle name="Normal 3 13 18 2" xfId="2336"/>
    <cellStyle name="Normal 3 13 19" xfId="2337"/>
    <cellStyle name="Normal 3 13 19 2" xfId="2338"/>
    <cellStyle name="Normal 3 13 2" xfId="2339"/>
    <cellStyle name="Normal 3 13 2 2" xfId="2340"/>
    <cellStyle name="Normal 3 13 20" xfId="2341"/>
    <cellStyle name="Normal 3 13 20 2" xfId="2342"/>
    <cellStyle name="Normal 3 13 21" xfId="2343"/>
    <cellStyle name="Normal 3 13 21 2" xfId="2344"/>
    <cellStyle name="Normal 3 13 22" xfId="2345"/>
    <cellStyle name="Normal 3 13 22 2" xfId="2346"/>
    <cellStyle name="Normal 3 13 23" xfId="2347"/>
    <cellStyle name="Normal 3 13 23 2" xfId="2348"/>
    <cellStyle name="Normal 3 13 24" xfId="2349"/>
    <cellStyle name="Normal 3 13 3" xfId="2350"/>
    <cellStyle name="Normal 3 13 3 2" xfId="2351"/>
    <cellStyle name="Normal 3 13 4" xfId="2352"/>
    <cellStyle name="Normal 3 13 4 2" xfId="2353"/>
    <cellStyle name="Normal 3 13 5" xfId="2354"/>
    <cellStyle name="Normal 3 13 5 2" xfId="2355"/>
    <cellStyle name="Normal 3 13 6" xfId="2356"/>
    <cellStyle name="Normal 3 13 6 2" xfId="2357"/>
    <cellStyle name="Normal 3 13 7" xfId="2358"/>
    <cellStyle name="Normal 3 13 7 2" xfId="2359"/>
    <cellStyle name="Normal 3 13 8" xfId="2360"/>
    <cellStyle name="Normal 3 13 8 2" xfId="2361"/>
    <cellStyle name="Normal 3 13 9" xfId="2362"/>
    <cellStyle name="Normal 3 13 9 2" xfId="2363"/>
    <cellStyle name="Normal 3 14" xfId="2364"/>
    <cellStyle name="Normal 3 14 10" xfId="2365"/>
    <cellStyle name="Normal 3 14 10 2" xfId="2366"/>
    <cellStyle name="Normal 3 14 11" xfId="2367"/>
    <cellStyle name="Normal 3 14 11 2" xfId="2368"/>
    <cellStyle name="Normal 3 14 12" xfId="2369"/>
    <cellStyle name="Normal 3 14 12 2" xfId="2370"/>
    <cellStyle name="Normal 3 14 13" xfId="2371"/>
    <cellStyle name="Normal 3 14 13 2" xfId="2372"/>
    <cellStyle name="Normal 3 14 14" xfId="2373"/>
    <cellStyle name="Normal 3 14 14 2" xfId="2374"/>
    <cellStyle name="Normal 3 14 15" xfId="2375"/>
    <cellStyle name="Normal 3 14 15 2" xfId="2376"/>
    <cellStyle name="Normal 3 14 16" xfId="2377"/>
    <cellStyle name="Normal 3 14 16 2" xfId="2378"/>
    <cellStyle name="Normal 3 14 17" xfId="2379"/>
    <cellStyle name="Normal 3 14 17 2" xfId="2380"/>
    <cellStyle name="Normal 3 14 18" xfId="2381"/>
    <cellStyle name="Normal 3 14 18 2" xfId="2382"/>
    <cellStyle name="Normal 3 14 19" xfId="2383"/>
    <cellStyle name="Normal 3 14 19 2" xfId="2384"/>
    <cellStyle name="Normal 3 14 2" xfId="2385"/>
    <cellStyle name="Normal 3 14 2 2" xfId="2386"/>
    <cellStyle name="Normal 3 14 20" xfId="2387"/>
    <cellStyle name="Normal 3 14 20 2" xfId="2388"/>
    <cellStyle name="Normal 3 14 21" xfId="2389"/>
    <cellStyle name="Normal 3 14 21 2" xfId="2390"/>
    <cellStyle name="Normal 3 14 22" xfId="2391"/>
    <cellStyle name="Normal 3 14 22 2" xfId="2392"/>
    <cellStyle name="Normal 3 14 23" xfId="2393"/>
    <cellStyle name="Normal 3 14 23 2" xfId="2394"/>
    <cellStyle name="Normal 3 14 24" xfId="2395"/>
    <cellStyle name="Normal 3 14 3" xfId="2396"/>
    <cellStyle name="Normal 3 14 3 2" xfId="2397"/>
    <cellStyle name="Normal 3 14 4" xfId="2398"/>
    <cellStyle name="Normal 3 14 4 2" xfId="2399"/>
    <cellStyle name="Normal 3 14 5" xfId="2400"/>
    <cellStyle name="Normal 3 14 5 2" xfId="2401"/>
    <cellStyle name="Normal 3 14 6" xfId="2402"/>
    <cellStyle name="Normal 3 14 6 2" xfId="2403"/>
    <cellStyle name="Normal 3 14 7" xfId="2404"/>
    <cellStyle name="Normal 3 14 7 2" xfId="2405"/>
    <cellStyle name="Normal 3 14 8" xfId="2406"/>
    <cellStyle name="Normal 3 14 8 2" xfId="2407"/>
    <cellStyle name="Normal 3 14 9" xfId="2408"/>
    <cellStyle name="Normal 3 14 9 2" xfId="2409"/>
    <cellStyle name="Normal 3 15" xfId="2410"/>
    <cellStyle name="Normal 3 15 10" xfId="2411"/>
    <cellStyle name="Normal 3 15 10 2" xfId="2412"/>
    <cellStyle name="Normal 3 15 11" xfId="2413"/>
    <cellStyle name="Normal 3 15 11 2" xfId="2414"/>
    <cellStyle name="Normal 3 15 12" xfId="2415"/>
    <cellStyle name="Normal 3 15 12 2" xfId="2416"/>
    <cellStyle name="Normal 3 15 13" xfId="2417"/>
    <cellStyle name="Normal 3 15 13 2" xfId="2418"/>
    <cellStyle name="Normal 3 15 14" xfId="2419"/>
    <cellStyle name="Normal 3 15 14 2" xfId="2420"/>
    <cellStyle name="Normal 3 15 15" xfId="2421"/>
    <cellStyle name="Normal 3 15 15 2" xfId="2422"/>
    <cellStyle name="Normal 3 15 16" xfId="2423"/>
    <cellStyle name="Normal 3 15 16 2" xfId="2424"/>
    <cellStyle name="Normal 3 15 17" xfId="2425"/>
    <cellStyle name="Normal 3 15 17 2" xfId="2426"/>
    <cellStyle name="Normal 3 15 18" xfId="2427"/>
    <cellStyle name="Normal 3 15 18 2" xfId="2428"/>
    <cellStyle name="Normal 3 15 19" xfId="2429"/>
    <cellStyle name="Normal 3 15 19 2" xfId="2430"/>
    <cellStyle name="Normal 3 15 2" xfId="2431"/>
    <cellStyle name="Normal 3 15 2 2" xfId="2432"/>
    <cellStyle name="Normal 3 15 20" xfId="2433"/>
    <cellStyle name="Normal 3 15 20 2" xfId="2434"/>
    <cellStyle name="Normal 3 15 21" xfId="2435"/>
    <cellStyle name="Normal 3 15 21 2" xfId="2436"/>
    <cellStyle name="Normal 3 15 22" xfId="2437"/>
    <cellStyle name="Normal 3 15 22 2" xfId="2438"/>
    <cellStyle name="Normal 3 15 23" xfId="2439"/>
    <cellStyle name="Normal 3 15 23 2" xfId="2440"/>
    <cellStyle name="Normal 3 15 24" xfId="2441"/>
    <cellStyle name="Normal 3 15 3" xfId="2442"/>
    <cellStyle name="Normal 3 15 3 2" xfId="2443"/>
    <cellStyle name="Normal 3 15 4" xfId="2444"/>
    <cellStyle name="Normal 3 15 4 2" xfId="2445"/>
    <cellStyle name="Normal 3 15 5" xfId="2446"/>
    <cellStyle name="Normal 3 15 5 2" xfId="2447"/>
    <cellStyle name="Normal 3 15 6" xfId="2448"/>
    <cellStyle name="Normal 3 15 6 2" xfId="2449"/>
    <cellStyle name="Normal 3 15 7" xfId="2450"/>
    <cellStyle name="Normal 3 15 7 2" xfId="2451"/>
    <cellStyle name="Normal 3 15 8" xfId="2452"/>
    <cellStyle name="Normal 3 15 8 2" xfId="2453"/>
    <cellStyle name="Normal 3 15 9" xfId="2454"/>
    <cellStyle name="Normal 3 15 9 2" xfId="2455"/>
    <cellStyle name="Normal 3 16" xfId="2456"/>
    <cellStyle name="Normal 3 16 10" xfId="2457"/>
    <cellStyle name="Normal 3 16 10 2" xfId="2458"/>
    <cellStyle name="Normal 3 16 11" xfId="2459"/>
    <cellStyle name="Normal 3 16 11 2" xfId="2460"/>
    <cellStyle name="Normal 3 16 12" xfId="2461"/>
    <cellStyle name="Normal 3 16 12 2" xfId="2462"/>
    <cellStyle name="Normal 3 16 13" xfId="2463"/>
    <cellStyle name="Normal 3 16 13 2" xfId="2464"/>
    <cellStyle name="Normal 3 16 14" xfId="2465"/>
    <cellStyle name="Normal 3 16 14 2" xfId="2466"/>
    <cellStyle name="Normal 3 16 15" xfId="2467"/>
    <cellStyle name="Normal 3 16 15 2" xfId="2468"/>
    <cellStyle name="Normal 3 16 16" xfId="2469"/>
    <cellStyle name="Normal 3 16 16 2" xfId="2470"/>
    <cellStyle name="Normal 3 16 17" xfId="2471"/>
    <cellStyle name="Normal 3 16 17 2" xfId="2472"/>
    <cellStyle name="Normal 3 16 18" xfId="2473"/>
    <cellStyle name="Normal 3 16 18 2" xfId="2474"/>
    <cellStyle name="Normal 3 16 19" xfId="2475"/>
    <cellStyle name="Normal 3 16 19 2" xfId="2476"/>
    <cellStyle name="Normal 3 16 2" xfId="2477"/>
    <cellStyle name="Normal 3 16 2 2" xfId="2478"/>
    <cellStyle name="Normal 3 16 20" xfId="2479"/>
    <cellStyle name="Normal 3 16 20 2" xfId="2480"/>
    <cellStyle name="Normal 3 16 21" xfId="2481"/>
    <cellStyle name="Normal 3 16 21 2" xfId="2482"/>
    <cellStyle name="Normal 3 16 22" xfId="2483"/>
    <cellStyle name="Normal 3 16 22 2" xfId="2484"/>
    <cellStyle name="Normal 3 16 23" xfId="2485"/>
    <cellStyle name="Normal 3 16 23 2" xfId="2486"/>
    <cellStyle name="Normal 3 16 24" xfId="2487"/>
    <cellStyle name="Normal 3 16 3" xfId="2488"/>
    <cellStyle name="Normal 3 16 3 2" xfId="2489"/>
    <cellStyle name="Normal 3 16 4" xfId="2490"/>
    <cellStyle name="Normal 3 16 4 2" xfId="2491"/>
    <cellStyle name="Normal 3 16 5" xfId="2492"/>
    <cellStyle name="Normal 3 16 5 2" xfId="2493"/>
    <cellStyle name="Normal 3 16 6" xfId="2494"/>
    <cellStyle name="Normal 3 16 6 2" xfId="2495"/>
    <cellStyle name="Normal 3 16 7" xfId="2496"/>
    <cellStyle name="Normal 3 16 7 2" xfId="2497"/>
    <cellStyle name="Normal 3 16 8" xfId="2498"/>
    <cellStyle name="Normal 3 16 8 2" xfId="2499"/>
    <cellStyle name="Normal 3 16 9" xfId="2500"/>
    <cellStyle name="Normal 3 16 9 2" xfId="2501"/>
    <cellStyle name="Normal 3 17" xfId="2502"/>
    <cellStyle name="Normal 3 17 10" xfId="2503"/>
    <cellStyle name="Normal 3 17 10 2" xfId="2504"/>
    <cellStyle name="Normal 3 17 11" xfId="2505"/>
    <cellStyle name="Normal 3 17 11 2" xfId="2506"/>
    <cellStyle name="Normal 3 17 12" xfId="2507"/>
    <cellStyle name="Normal 3 17 12 2" xfId="2508"/>
    <cellStyle name="Normal 3 17 13" xfId="2509"/>
    <cellStyle name="Normal 3 17 13 2" xfId="2510"/>
    <cellStyle name="Normal 3 17 14" xfId="2511"/>
    <cellStyle name="Normal 3 17 14 2" xfId="2512"/>
    <cellStyle name="Normal 3 17 15" xfId="2513"/>
    <cellStyle name="Normal 3 17 15 2" xfId="2514"/>
    <cellStyle name="Normal 3 17 16" xfId="2515"/>
    <cellStyle name="Normal 3 17 16 2" xfId="2516"/>
    <cellStyle name="Normal 3 17 17" xfId="2517"/>
    <cellStyle name="Normal 3 17 17 2" xfId="2518"/>
    <cellStyle name="Normal 3 17 18" xfId="2519"/>
    <cellStyle name="Normal 3 17 18 2" xfId="2520"/>
    <cellStyle name="Normal 3 17 19" xfId="2521"/>
    <cellStyle name="Normal 3 17 19 2" xfId="2522"/>
    <cellStyle name="Normal 3 17 2" xfId="2523"/>
    <cellStyle name="Normal 3 17 2 2" xfId="2524"/>
    <cellStyle name="Normal 3 17 20" xfId="2525"/>
    <cellStyle name="Normal 3 17 20 2" xfId="2526"/>
    <cellStyle name="Normal 3 17 21" xfId="2527"/>
    <cellStyle name="Normal 3 17 21 2" xfId="2528"/>
    <cellStyle name="Normal 3 17 22" xfId="2529"/>
    <cellStyle name="Normal 3 17 22 2" xfId="2530"/>
    <cellStyle name="Normal 3 17 23" xfId="2531"/>
    <cellStyle name="Normal 3 17 23 2" xfId="2532"/>
    <cellStyle name="Normal 3 17 24" xfId="2533"/>
    <cellStyle name="Normal 3 17 3" xfId="2534"/>
    <cellStyle name="Normal 3 17 3 2" xfId="2535"/>
    <cellStyle name="Normal 3 17 4" xfId="2536"/>
    <cellStyle name="Normal 3 17 4 2" xfId="2537"/>
    <cellStyle name="Normal 3 17 5" xfId="2538"/>
    <cellStyle name="Normal 3 17 5 2" xfId="2539"/>
    <cellStyle name="Normal 3 17 6" xfId="2540"/>
    <cellStyle name="Normal 3 17 6 2" xfId="2541"/>
    <cellStyle name="Normal 3 17 7" xfId="2542"/>
    <cellStyle name="Normal 3 17 7 2" xfId="2543"/>
    <cellStyle name="Normal 3 17 8" xfId="2544"/>
    <cellStyle name="Normal 3 17 8 2" xfId="2545"/>
    <cellStyle name="Normal 3 17 9" xfId="2546"/>
    <cellStyle name="Normal 3 17 9 2" xfId="2547"/>
    <cellStyle name="Normal 3 18" xfId="2548"/>
    <cellStyle name="Normal 3 18 10" xfId="2549"/>
    <cellStyle name="Normal 3 18 10 2" xfId="2550"/>
    <cellStyle name="Normal 3 18 11" xfId="2551"/>
    <cellStyle name="Normal 3 18 11 2" xfId="2552"/>
    <cellStyle name="Normal 3 18 12" xfId="2553"/>
    <cellStyle name="Normal 3 18 12 2" xfId="2554"/>
    <cellStyle name="Normal 3 18 13" xfId="2555"/>
    <cellStyle name="Normal 3 18 13 2" xfId="2556"/>
    <cellStyle name="Normal 3 18 14" xfId="2557"/>
    <cellStyle name="Normal 3 18 14 2" xfId="2558"/>
    <cellStyle name="Normal 3 18 15" xfId="2559"/>
    <cellStyle name="Normal 3 18 15 2" xfId="2560"/>
    <cellStyle name="Normal 3 18 16" xfId="2561"/>
    <cellStyle name="Normal 3 18 16 2" xfId="2562"/>
    <cellStyle name="Normal 3 18 17" xfId="2563"/>
    <cellStyle name="Normal 3 18 17 2" xfId="2564"/>
    <cellStyle name="Normal 3 18 18" xfId="2565"/>
    <cellStyle name="Normal 3 18 18 2" xfId="2566"/>
    <cellStyle name="Normal 3 18 19" xfId="2567"/>
    <cellStyle name="Normal 3 18 19 2" xfId="2568"/>
    <cellStyle name="Normal 3 18 2" xfId="2569"/>
    <cellStyle name="Normal 3 18 2 2" xfId="2570"/>
    <cellStyle name="Normal 3 18 20" xfId="2571"/>
    <cellStyle name="Normal 3 18 20 2" xfId="2572"/>
    <cellStyle name="Normal 3 18 21" xfId="2573"/>
    <cellStyle name="Normal 3 18 21 2" xfId="2574"/>
    <cellStyle name="Normal 3 18 22" xfId="2575"/>
    <cellStyle name="Normal 3 18 22 2" xfId="2576"/>
    <cellStyle name="Normal 3 18 23" xfId="2577"/>
    <cellStyle name="Normal 3 18 23 2" xfId="2578"/>
    <cellStyle name="Normal 3 18 24" xfId="2579"/>
    <cellStyle name="Normal 3 18 3" xfId="2580"/>
    <cellStyle name="Normal 3 18 3 2" xfId="2581"/>
    <cellStyle name="Normal 3 18 4" xfId="2582"/>
    <cellStyle name="Normal 3 18 4 2" xfId="2583"/>
    <cellStyle name="Normal 3 18 5" xfId="2584"/>
    <cellStyle name="Normal 3 18 5 2" xfId="2585"/>
    <cellStyle name="Normal 3 18 6" xfId="2586"/>
    <cellStyle name="Normal 3 18 6 2" xfId="2587"/>
    <cellStyle name="Normal 3 18 7" xfId="2588"/>
    <cellStyle name="Normal 3 18 7 2" xfId="2589"/>
    <cellStyle name="Normal 3 18 8" xfId="2590"/>
    <cellStyle name="Normal 3 18 8 2" xfId="2591"/>
    <cellStyle name="Normal 3 18 9" xfId="2592"/>
    <cellStyle name="Normal 3 18 9 2" xfId="2593"/>
    <cellStyle name="Normal 3 19" xfId="2594"/>
    <cellStyle name="Normal 3 19 10" xfId="2595"/>
    <cellStyle name="Normal 3 19 10 2" xfId="2596"/>
    <cellStyle name="Normal 3 19 11" xfId="2597"/>
    <cellStyle name="Normal 3 19 11 2" xfId="2598"/>
    <cellStyle name="Normal 3 19 12" xfId="2599"/>
    <cellStyle name="Normal 3 19 12 2" xfId="2600"/>
    <cellStyle name="Normal 3 19 13" xfId="2601"/>
    <cellStyle name="Normal 3 19 13 2" xfId="2602"/>
    <cellStyle name="Normal 3 19 14" xfId="2603"/>
    <cellStyle name="Normal 3 19 14 2" xfId="2604"/>
    <cellStyle name="Normal 3 19 15" xfId="2605"/>
    <cellStyle name="Normal 3 19 15 2" xfId="2606"/>
    <cellStyle name="Normal 3 19 16" xfId="2607"/>
    <cellStyle name="Normal 3 19 16 2" xfId="2608"/>
    <cellStyle name="Normal 3 19 17" xfId="2609"/>
    <cellStyle name="Normal 3 19 17 2" xfId="2610"/>
    <cellStyle name="Normal 3 19 18" xfId="2611"/>
    <cellStyle name="Normal 3 19 18 2" xfId="2612"/>
    <cellStyle name="Normal 3 19 19" xfId="2613"/>
    <cellStyle name="Normal 3 19 19 2" xfId="2614"/>
    <cellStyle name="Normal 3 19 2" xfId="2615"/>
    <cellStyle name="Normal 3 19 2 2" xfId="2616"/>
    <cellStyle name="Normal 3 19 20" xfId="2617"/>
    <cellStyle name="Normal 3 19 20 2" xfId="2618"/>
    <cellStyle name="Normal 3 19 21" xfId="2619"/>
    <cellStyle name="Normal 3 19 21 2" xfId="2620"/>
    <cellStyle name="Normal 3 19 22" xfId="2621"/>
    <cellStyle name="Normal 3 19 22 2" xfId="2622"/>
    <cellStyle name="Normal 3 19 23" xfId="2623"/>
    <cellStyle name="Normal 3 19 23 2" xfId="2624"/>
    <cellStyle name="Normal 3 19 24" xfId="2625"/>
    <cellStyle name="Normal 3 19 3" xfId="2626"/>
    <cellStyle name="Normal 3 19 3 2" xfId="2627"/>
    <cellStyle name="Normal 3 19 4" xfId="2628"/>
    <cellStyle name="Normal 3 19 4 2" xfId="2629"/>
    <cellStyle name="Normal 3 19 5" xfId="2630"/>
    <cellStyle name="Normal 3 19 5 2" xfId="2631"/>
    <cellStyle name="Normal 3 19 6" xfId="2632"/>
    <cellStyle name="Normal 3 19 6 2" xfId="2633"/>
    <cellStyle name="Normal 3 19 7" xfId="2634"/>
    <cellStyle name="Normal 3 19 7 2" xfId="2635"/>
    <cellStyle name="Normal 3 19 8" xfId="2636"/>
    <cellStyle name="Normal 3 19 8 2" xfId="2637"/>
    <cellStyle name="Normal 3 19 9" xfId="2638"/>
    <cellStyle name="Normal 3 19 9 2" xfId="2639"/>
    <cellStyle name="Normal 3 2" xfId="2640"/>
    <cellStyle name="Normal 3 2 10" xfId="2641"/>
    <cellStyle name="Normal 3 2 10 2" xfId="2642"/>
    <cellStyle name="Normal 3 2 11" xfId="2643"/>
    <cellStyle name="Normal 3 2 11 2" xfId="2644"/>
    <cellStyle name="Normal 3 2 12" xfId="2645"/>
    <cellStyle name="Normal 3 2 12 2" xfId="2646"/>
    <cellStyle name="Normal 3 2 13" xfId="2647"/>
    <cellStyle name="Normal 3 2 13 2" xfId="2648"/>
    <cellStyle name="Normal 3 2 14" xfId="2649"/>
    <cellStyle name="Normal 3 2 14 2" xfId="2650"/>
    <cellStyle name="Normal 3 2 15" xfId="2651"/>
    <cellStyle name="Normal 3 2 15 2" xfId="2652"/>
    <cellStyle name="Normal 3 2 16" xfId="2653"/>
    <cellStyle name="Normal 3 2 16 2" xfId="2654"/>
    <cellStyle name="Normal 3 2 17" xfId="2655"/>
    <cellStyle name="Normal 3 2 17 2" xfId="2656"/>
    <cellStyle name="Normal 3 2 18" xfId="2657"/>
    <cellStyle name="Normal 3 2 18 2" xfId="2658"/>
    <cellStyle name="Normal 3 2 19" xfId="2659"/>
    <cellStyle name="Normal 3 2 19 2" xfId="2660"/>
    <cellStyle name="Normal 3 2 2" xfId="2661"/>
    <cellStyle name="Normal 3 2 2 10" xfId="2662"/>
    <cellStyle name="Normal 3 2 2 10 2" xfId="2663"/>
    <cellStyle name="Normal 3 2 2 11" xfId="2664"/>
    <cellStyle name="Normal 3 2 2 11 2" xfId="2665"/>
    <cellStyle name="Normal 3 2 2 12" xfId="2666"/>
    <cellStyle name="Normal 3 2 2 12 2" xfId="2667"/>
    <cellStyle name="Normal 3 2 2 13" xfId="2668"/>
    <cellStyle name="Normal 3 2 2 13 2" xfId="2669"/>
    <cellStyle name="Normal 3 2 2 14" xfId="2670"/>
    <cellStyle name="Normal 3 2 2 14 2" xfId="2671"/>
    <cellStyle name="Normal 3 2 2 15" xfId="2672"/>
    <cellStyle name="Normal 3 2 2 15 2" xfId="2673"/>
    <cellStyle name="Normal 3 2 2 16" xfId="2674"/>
    <cellStyle name="Normal 3 2 2 16 2" xfId="2675"/>
    <cellStyle name="Normal 3 2 2 17" xfId="2676"/>
    <cellStyle name="Normal 3 2 2 17 2" xfId="2677"/>
    <cellStyle name="Normal 3 2 2 18" xfId="2678"/>
    <cellStyle name="Normal 3 2 2 18 2" xfId="2679"/>
    <cellStyle name="Normal 3 2 2 19" xfId="2680"/>
    <cellStyle name="Normal 3 2 2 19 2" xfId="2681"/>
    <cellStyle name="Normal 3 2 2 2" xfId="2682"/>
    <cellStyle name="Normal 3 2 2 2 2" xfId="2683"/>
    <cellStyle name="Normal 3 2 2 20" xfId="2684"/>
    <cellStyle name="Normal 3 2 2 20 2" xfId="2685"/>
    <cellStyle name="Normal 3 2 2 21" xfId="2686"/>
    <cellStyle name="Normal 3 2 2 21 2" xfId="2687"/>
    <cellStyle name="Normal 3 2 2 22" xfId="2688"/>
    <cellStyle name="Normal 3 2 2 22 2" xfId="2689"/>
    <cellStyle name="Normal 3 2 2 23" xfId="2690"/>
    <cellStyle name="Normal 3 2 2 23 2" xfId="2691"/>
    <cellStyle name="Normal 3 2 2 24" xfId="2692"/>
    <cellStyle name="Normal 3 2 2 24 2" xfId="2693"/>
    <cellStyle name="Normal 3 2 2 25" xfId="2694"/>
    <cellStyle name="Normal 3 2 2 25 2" xfId="2695"/>
    <cellStyle name="Normal 3 2 2 26" xfId="2696"/>
    <cellStyle name="Normal 3 2 2 26 2" xfId="2697"/>
    <cellStyle name="Normal 3 2 2 27" xfId="2698"/>
    <cellStyle name="Normal 3 2 2 27 2" xfId="2699"/>
    <cellStyle name="Normal 3 2 2 28" xfId="2700"/>
    <cellStyle name="Normal 3 2 2 28 2" xfId="2701"/>
    <cellStyle name="Normal 3 2 2 29" xfId="2702"/>
    <cellStyle name="Normal 3 2 2 29 2" xfId="2703"/>
    <cellStyle name="Normal 3 2 2 3" xfId="2704"/>
    <cellStyle name="Normal 3 2 2 3 2" xfId="2705"/>
    <cellStyle name="Normal 3 2 2 30" xfId="2706"/>
    <cellStyle name="Normal 3 2 2 30 2" xfId="2707"/>
    <cellStyle name="Normal 3 2 2 31" xfId="2708"/>
    <cellStyle name="Normal 3 2 2 31 2" xfId="2709"/>
    <cellStyle name="Normal 3 2 2 32" xfId="2710"/>
    <cellStyle name="Normal 3 2 2 32 2" xfId="2711"/>
    <cellStyle name="Normal 3 2 2 33" xfId="2712"/>
    <cellStyle name="Normal 3 2 2 33 2" xfId="2713"/>
    <cellStyle name="Normal 3 2 2 34" xfId="2714"/>
    <cellStyle name="Normal 3 2 2 4" xfId="2715"/>
    <cellStyle name="Normal 3 2 2 4 2" xfId="2716"/>
    <cellStyle name="Normal 3 2 2 5" xfId="2717"/>
    <cellStyle name="Normal 3 2 2 5 2" xfId="2718"/>
    <cellStyle name="Normal 3 2 2 6" xfId="2719"/>
    <cellStyle name="Normal 3 2 2 6 2" xfId="2720"/>
    <cellStyle name="Normal 3 2 2 7" xfId="2721"/>
    <cellStyle name="Normal 3 2 2 7 2" xfId="2722"/>
    <cellStyle name="Normal 3 2 2 8" xfId="2723"/>
    <cellStyle name="Normal 3 2 2 8 2" xfId="2724"/>
    <cellStyle name="Normal 3 2 2 9" xfId="2725"/>
    <cellStyle name="Normal 3 2 2 9 2" xfId="2726"/>
    <cellStyle name="Normal 3 2 20" xfId="2727"/>
    <cellStyle name="Normal 3 2 20 2" xfId="2728"/>
    <cellStyle name="Normal 3 2 21" xfId="2729"/>
    <cellStyle name="Normal 3 2 21 2" xfId="2730"/>
    <cellStyle name="Normal 3 2 22" xfId="2731"/>
    <cellStyle name="Normal 3 2 22 2" xfId="2732"/>
    <cellStyle name="Normal 3 2 23" xfId="2733"/>
    <cellStyle name="Normal 3 2 23 2" xfId="2734"/>
    <cellStyle name="Normal 3 2 24" xfId="2735"/>
    <cellStyle name="Normal 3 2 24 2" xfId="2736"/>
    <cellStyle name="Normal 3 2 25" xfId="2737"/>
    <cellStyle name="Normal 3 2 25 2" xfId="2738"/>
    <cellStyle name="Normal 3 2 26" xfId="2739"/>
    <cellStyle name="Normal 3 2 26 2" xfId="2740"/>
    <cellStyle name="Normal 3 2 27" xfId="2741"/>
    <cellStyle name="Normal 3 2 27 2" xfId="2742"/>
    <cellStyle name="Normal 3 2 28" xfId="2743"/>
    <cellStyle name="Normal 3 2 28 2" xfId="2744"/>
    <cellStyle name="Normal 3 2 29" xfId="2745"/>
    <cellStyle name="Normal 3 2 29 2" xfId="2746"/>
    <cellStyle name="Normal 3 2 3" xfId="2747"/>
    <cellStyle name="Normal 3 2 3 2" xfId="2748"/>
    <cellStyle name="Normal 3 2 30" xfId="2749"/>
    <cellStyle name="Normal 3 2 30 2" xfId="2750"/>
    <cellStyle name="Normal 3 2 31" xfId="2751"/>
    <cellStyle name="Normal 3 2 31 2" xfId="2752"/>
    <cellStyle name="Normal 3 2 32" xfId="2753"/>
    <cellStyle name="Normal 3 2 32 2" xfId="2754"/>
    <cellStyle name="Normal 3 2 33" xfId="2755"/>
    <cellStyle name="Normal 3 2 33 2" xfId="2756"/>
    <cellStyle name="Normal 3 2 34" xfId="2757"/>
    <cellStyle name="Normal 3 2 34 2" xfId="2758"/>
    <cellStyle name="Normal 3 2 35" xfId="2759"/>
    <cellStyle name="Normal 3 2 35 2" xfId="2760"/>
    <cellStyle name="Normal 3 2 36" xfId="2761"/>
    <cellStyle name="Normal 3 2 36 2" xfId="2762"/>
    <cellStyle name="Normal 3 2 37" xfId="2763"/>
    <cellStyle name="Normal 3 2 37 2" xfId="2764"/>
    <cellStyle name="Normal 3 2 38" xfId="2765"/>
    <cellStyle name="Normal 3 2 38 2" xfId="2766"/>
    <cellStyle name="Normal 3 2 39" xfId="2767"/>
    <cellStyle name="Normal 3 2 39 2" xfId="2768"/>
    <cellStyle name="Normal 3 2 4" xfId="2769"/>
    <cellStyle name="Normal 3 2 4 2" xfId="2770"/>
    <cellStyle name="Normal 3 2 40" xfId="2771"/>
    <cellStyle name="Normal 3 2 40 2" xfId="2772"/>
    <cellStyle name="Normal 3 2 41" xfId="2773"/>
    <cellStyle name="Normal 3 2 41 2" xfId="2774"/>
    <cellStyle name="Normal 3 2 42" xfId="2775"/>
    <cellStyle name="Normal 3 2 42 2" xfId="2776"/>
    <cellStyle name="Normal 3 2 43" xfId="2777"/>
    <cellStyle name="Normal 3 2 43 2" xfId="2778"/>
    <cellStyle name="Normal 3 2 44" xfId="2779"/>
    <cellStyle name="Normal 3 2 44 2" xfId="2780"/>
    <cellStyle name="Normal 3 2 45" xfId="2781"/>
    <cellStyle name="Normal 3 2 45 2" xfId="2782"/>
    <cellStyle name="Normal 3 2 46" xfId="2783"/>
    <cellStyle name="Normal 3 2 46 2" xfId="2784"/>
    <cellStyle name="Normal 3 2 47" xfId="2785"/>
    <cellStyle name="Normal 3 2 47 2" xfId="2786"/>
    <cellStyle name="Normal 3 2 48" xfId="2787"/>
    <cellStyle name="Normal 3 2 48 2" xfId="2788"/>
    <cellStyle name="Normal 3 2 49" xfId="2789"/>
    <cellStyle name="Normal 3 2 49 2" xfId="2790"/>
    <cellStyle name="Normal 3 2 5" xfId="2791"/>
    <cellStyle name="Normal 3 2 5 2" xfId="2792"/>
    <cellStyle name="Normal 3 2 50" xfId="2793"/>
    <cellStyle name="Normal 3 2 50 2" xfId="2794"/>
    <cellStyle name="Normal 3 2 51" xfId="2795"/>
    <cellStyle name="Normal 3 2 51 2" xfId="2796"/>
    <cellStyle name="Normal 3 2 52" xfId="2797"/>
    <cellStyle name="Normal 3 2 52 2" xfId="2798"/>
    <cellStyle name="Normal 3 2 53" xfId="2799"/>
    <cellStyle name="Normal 3 2 53 2" xfId="2800"/>
    <cellStyle name="Normal 3 2 54" xfId="2801"/>
    <cellStyle name="Normal 3 2 54 2" xfId="2802"/>
    <cellStyle name="Normal 3 2 55" xfId="2803"/>
    <cellStyle name="Normal 3 2 55 2" xfId="2804"/>
    <cellStyle name="Normal 3 2 56" xfId="2805"/>
    <cellStyle name="Normal 3 2 6" xfId="2806"/>
    <cellStyle name="Normal 3 2 6 2" xfId="2807"/>
    <cellStyle name="Normal 3 2 7" xfId="2808"/>
    <cellStyle name="Normal 3 2 7 2" xfId="2809"/>
    <cellStyle name="Normal 3 2 8" xfId="2810"/>
    <cellStyle name="Normal 3 2 8 2" xfId="2811"/>
    <cellStyle name="Normal 3 2 9" xfId="2812"/>
    <cellStyle name="Normal 3 2 9 2" xfId="2813"/>
    <cellStyle name="Normal 3 20" xfId="2814"/>
    <cellStyle name="Normal 3 20 10" xfId="2815"/>
    <cellStyle name="Normal 3 20 10 2" xfId="2816"/>
    <cellStyle name="Normal 3 20 11" xfId="2817"/>
    <cellStyle name="Normal 3 20 11 2" xfId="2818"/>
    <cellStyle name="Normal 3 20 12" xfId="2819"/>
    <cellStyle name="Normal 3 20 12 2" xfId="2820"/>
    <cellStyle name="Normal 3 20 13" xfId="2821"/>
    <cellStyle name="Normal 3 20 13 2" xfId="2822"/>
    <cellStyle name="Normal 3 20 14" xfId="2823"/>
    <cellStyle name="Normal 3 20 14 2" xfId="2824"/>
    <cellStyle name="Normal 3 20 15" xfId="2825"/>
    <cellStyle name="Normal 3 20 15 2" xfId="2826"/>
    <cellStyle name="Normal 3 20 16" xfId="2827"/>
    <cellStyle name="Normal 3 20 16 2" xfId="2828"/>
    <cellStyle name="Normal 3 20 17" xfId="2829"/>
    <cellStyle name="Normal 3 20 17 2" xfId="2830"/>
    <cellStyle name="Normal 3 20 18" xfId="2831"/>
    <cellStyle name="Normal 3 20 18 2" xfId="2832"/>
    <cellStyle name="Normal 3 20 19" xfId="2833"/>
    <cellStyle name="Normal 3 20 19 2" xfId="2834"/>
    <cellStyle name="Normal 3 20 2" xfId="2835"/>
    <cellStyle name="Normal 3 20 2 2" xfId="2836"/>
    <cellStyle name="Normal 3 20 20" xfId="2837"/>
    <cellStyle name="Normal 3 20 20 2" xfId="2838"/>
    <cellStyle name="Normal 3 20 21" xfId="2839"/>
    <cellStyle name="Normal 3 20 21 2" xfId="2840"/>
    <cellStyle name="Normal 3 20 22" xfId="2841"/>
    <cellStyle name="Normal 3 20 22 2" xfId="2842"/>
    <cellStyle name="Normal 3 20 23" xfId="2843"/>
    <cellStyle name="Normal 3 20 23 2" xfId="2844"/>
    <cellStyle name="Normal 3 20 24" xfId="2845"/>
    <cellStyle name="Normal 3 20 3" xfId="2846"/>
    <cellStyle name="Normal 3 20 3 2" xfId="2847"/>
    <cellStyle name="Normal 3 20 4" xfId="2848"/>
    <cellStyle name="Normal 3 20 4 2" xfId="2849"/>
    <cellStyle name="Normal 3 20 5" xfId="2850"/>
    <cellStyle name="Normal 3 20 5 2" xfId="2851"/>
    <cellStyle name="Normal 3 20 6" xfId="2852"/>
    <cellStyle name="Normal 3 20 6 2" xfId="2853"/>
    <cellStyle name="Normal 3 20 7" xfId="2854"/>
    <cellStyle name="Normal 3 20 7 2" xfId="2855"/>
    <cellStyle name="Normal 3 20 8" xfId="2856"/>
    <cellStyle name="Normal 3 20 8 2" xfId="2857"/>
    <cellStyle name="Normal 3 20 9" xfId="2858"/>
    <cellStyle name="Normal 3 20 9 2" xfId="2859"/>
    <cellStyle name="Normal 3 21" xfId="2860"/>
    <cellStyle name="Normal 3 21 10" xfId="2861"/>
    <cellStyle name="Normal 3 21 10 2" xfId="2862"/>
    <cellStyle name="Normal 3 21 11" xfId="2863"/>
    <cellStyle name="Normal 3 21 11 2" xfId="2864"/>
    <cellStyle name="Normal 3 21 12" xfId="2865"/>
    <cellStyle name="Normal 3 21 12 2" xfId="2866"/>
    <cellStyle name="Normal 3 21 13" xfId="2867"/>
    <cellStyle name="Normal 3 21 13 2" xfId="2868"/>
    <cellStyle name="Normal 3 21 14" xfId="2869"/>
    <cellStyle name="Normal 3 21 14 2" xfId="2870"/>
    <cellStyle name="Normal 3 21 15" xfId="2871"/>
    <cellStyle name="Normal 3 21 15 2" xfId="2872"/>
    <cellStyle name="Normal 3 21 16" xfId="2873"/>
    <cellStyle name="Normal 3 21 16 2" xfId="2874"/>
    <cellStyle name="Normal 3 21 17" xfId="2875"/>
    <cellStyle name="Normal 3 21 17 2" xfId="2876"/>
    <cellStyle name="Normal 3 21 18" xfId="2877"/>
    <cellStyle name="Normal 3 21 18 2" xfId="2878"/>
    <cellStyle name="Normal 3 21 19" xfId="2879"/>
    <cellStyle name="Normal 3 21 19 2" xfId="2880"/>
    <cellStyle name="Normal 3 21 2" xfId="2881"/>
    <cellStyle name="Normal 3 21 2 2" xfId="2882"/>
    <cellStyle name="Normal 3 21 20" xfId="2883"/>
    <cellStyle name="Normal 3 21 20 2" xfId="2884"/>
    <cellStyle name="Normal 3 21 21" xfId="2885"/>
    <cellStyle name="Normal 3 21 21 2" xfId="2886"/>
    <cellStyle name="Normal 3 21 22" xfId="2887"/>
    <cellStyle name="Normal 3 21 22 2" xfId="2888"/>
    <cellStyle name="Normal 3 21 23" xfId="2889"/>
    <cellStyle name="Normal 3 21 23 2" xfId="2890"/>
    <cellStyle name="Normal 3 21 24" xfId="2891"/>
    <cellStyle name="Normal 3 21 3" xfId="2892"/>
    <cellStyle name="Normal 3 21 3 2" xfId="2893"/>
    <cellStyle name="Normal 3 21 4" xfId="2894"/>
    <cellStyle name="Normal 3 21 4 2" xfId="2895"/>
    <cellStyle name="Normal 3 21 5" xfId="2896"/>
    <cellStyle name="Normal 3 21 5 2" xfId="2897"/>
    <cellStyle name="Normal 3 21 6" xfId="2898"/>
    <cellStyle name="Normal 3 21 6 2" xfId="2899"/>
    <cellStyle name="Normal 3 21 7" xfId="2900"/>
    <cellStyle name="Normal 3 21 7 2" xfId="2901"/>
    <cellStyle name="Normal 3 21 8" xfId="2902"/>
    <cellStyle name="Normal 3 21 8 2" xfId="2903"/>
    <cellStyle name="Normal 3 21 9" xfId="2904"/>
    <cellStyle name="Normal 3 21 9 2" xfId="2905"/>
    <cellStyle name="Normal 3 22" xfId="2906"/>
    <cellStyle name="Normal 3 22 10" xfId="2907"/>
    <cellStyle name="Normal 3 22 10 2" xfId="2908"/>
    <cellStyle name="Normal 3 22 11" xfId="2909"/>
    <cellStyle name="Normal 3 22 11 2" xfId="2910"/>
    <cellStyle name="Normal 3 22 12" xfId="2911"/>
    <cellStyle name="Normal 3 22 12 2" xfId="2912"/>
    <cellStyle name="Normal 3 22 13" xfId="2913"/>
    <cellStyle name="Normal 3 22 13 2" xfId="2914"/>
    <cellStyle name="Normal 3 22 14" xfId="2915"/>
    <cellStyle name="Normal 3 22 14 2" xfId="2916"/>
    <cellStyle name="Normal 3 22 15" xfId="2917"/>
    <cellStyle name="Normal 3 22 15 2" xfId="2918"/>
    <cellStyle name="Normal 3 22 16" xfId="2919"/>
    <cellStyle name="Normal 3 22 16 2" xfId="2920"/>
    <cellStyle name="Normal 3 22 17" xfId="2921"/>
    <cellStyle name="Normal 3 22 17 2" xfId="2922"/>
    <cellStyle name="Normal 3 22 18" xfId="2923"/>
    <cellStyle name="Normal 3 22 18 2" xfId="2924"/>
    <cellStyle name="Normal 3 22 19" xfId="2925"/>
    <cellStyle name="Normal 3 22 19 2" xfId="2926"/>
    <cellStyle name="Normal 3 22 2" xfId="2927"/>
    <cellStyle name="Normal 3 22 2 2" xfId="2928"/>
    <cellStyle name="Normal 3 22 20" xfId="2929"/>
    <cellStyle name="Normal 3 22 20 2" xfId="2930"/>
    <cellStyle name="Normal 3 22 21" xfId="2931"/>
    <cellStyle name="Normal 3 22 21 2" xfId="2932"/>
    <cellStyle name="Normal 3 22 22" xfId="2933"/>
    <cellStyle name="Normal 3 22 22 2" xfId="2934"/>
    <cellStyle name="Normal 3 22 23" xfId="2935"/>
    <cellStyle name="Normal 3 22 23 2" xfId="2936"/>
    <cellStyle name="Normal 3 22 24" xfId="2937"/>
    <cellStyle name="Normal 3 22 3" xfId="2938"/>
    <cellStyle name="Normal 3 22 3 2" xfId="2939"/>
    <cellStyle name="Normal 3 22 4" xfId="2940"/>
    <cellStyle name="Normal 3 22 4 2" xfId="2941"/>
    <cellStyle name="Normal 3 22 5" xfId="2942"/>
    <cellStyle name="Normal 3 22 5 2" xfId="2943"/>
    <cellStyle name="Normal 3 22 6" xfId="2944"/>
    <cellStyle name="Normal 3 22 6 2" xfId="2945"/>
    <cellStyle name="Normal 3 22 7" xfId="2946"/>
    <cellStyle name="Normal 3 22 7 2" xfId="2947"/>
    <cellStyle name="Normal 3 22 8" xfId="2948"/>
    <cellStyle name="Normal 3 22 8 2" xfId="2949"/>
    <cellStyle name="Normal 3 22 9" xfId="2950"/>
    <cellStyle name="Normal 3 22 9 2" xfId="2951"/>
    <cellStyle name="Normal 3 23" xfId="2952"/>
    <cellStyle name="Normal 3 23 10" xfId="2953"/>
    <cellStyle name="Normal 3 23 10 2" xfId="2954"/>
    <cellStyle name="Normal 3 23 11" xfId="2955"/>
    <cellStyle name="Normal 3 23 11 2" xfId="2956"/>
    <cellStyle name="Normal 3 23 12" xfId="2957"/>
    <cellStyle name="Normal 3 23 12 2" xfId="2958"/>
    <cellStyle name="Normal 3 23 13" xfId="2959"/>
    <cellStyle name="Normal 3 23 13 2" xfId="2960"/>
    <cellStyle name="Normal 3 23 14" xfId="2961"/>
    <cellStyle name="Normal 3 23 14 2" xfId="2962"/>
    <cellStyle name="Normal 3 23 15" xfId="2963"/>
    <cellStyle name="Normal 3 23 15 2" xfId="2964"/>
    <cellStyle name="Normal 3 23 16" xfId="2965"/>
    <cellStyle name="Normal 3 23 16 2" xfId="2966"/>
    <cellStyle name="Normal 3 23 17" xfId="2967"/>
    <cellStyle name="Normal 3 23 17 2" xfId="2968"/>
    <cellStyle name="Normal 3 23 18" xfId="2969"/>
    <cellStyle name="Normal 3 23 18 2" xfId="2970"/>
    <cellStyle name="Normal 3 23 19" xfId="2971"/>
    <cellStyle name="Normal 3 23 19 2" xfId="2972"/>
    <cellStyle name="Normal 3 23 2" xfId="2973"/>
    <cellStyle name="Normal 3 23 2 2" xfId="2974"/>
    <cellStyle name="Normal 3 23 20" xfId="2975"/>
    <cellStyle name="Normal 3 23 20 2" xfId="2976"/>
    <cellStyle name="Normal 3 23 21" xfId="2977"/>
    <cellStyle name="Normal 3 23 21 2" xfId="2978"/>
    <cellStyle name="Normal 3 23 22" xfId="2979"/>
    <cellStyle name="Normal 3 23 22 2" xfId="2980"/>
    <cellStyle name="Normal 3 23 23" xfId="2981"/>
    <cellStyle name="Normal 3 23 23 2" xfId="2982"/>
    <cellStyle name="Normal 3 23 24" xfId="2983"/>
    <cellStyle name="Normal 3 23 3" xfId="2984"/>
    <cellStyle name="Normal 3 23 3 2" xfId="2985"/>
    <cellStyle name="Normal 3 23 4" xfId="2986"/>
    <cellStyle name="Normal 3 23 4 2" xfId="2987"/>
    <cellStyle name="Normal 3 23 5" xfId="2988"/>
    <cellStyle name="Normal 3 23 5 2" xfId="2989"/>
    <cellStyle name="Normal 3 23 6" xfId="2990"/>
    <cellStyle name="Normal 3 23 6 2" xfId="2991"/>
    <cellStyle name="Normal 3 23 7" xfId="2992"/>
    <cellStyle name="Normal 3 23 7 2" xfId="2993"/>
    <cellStyle name="Normal 3 23 8" xfId="2994"/>
    <cellStyle name="Normal 3 23 8 2" xfId="2995"/>
    <cellStyle name="Normal 3 23 9" xfId="2996"/>
    <cellStyle name="Normal 3 23 9 2" xfId="2997"/>
    <cellStyle name="Normal 3 24" xfId="2998"/>
    <cellStyle name="Normal 3 24 10" xfId="2999"/>
    <cellStyle name="Normal 3 24 10 2" xfId="3000"/>
    <cellStyle name="Normal 3 24 11" xfId="3001"/>
    <cellStyle name="Normal 3 24 11 2" xfId="3002"/>
    <cellStyle name="Normal 3 24 12" xfId="3003"/>
    <cellStyle name="Normal 3 24 12 2" xfId="3004"/>
    <cellStyle name="Normal 3 24 13" xfId="3005"/>
    <cellStyle name="Normal 3 24 13 2" xfId="3006"/>
    <cellStyle name="Normal 3 24 14" xfId="3007"/>
    <cellStyle name="Normal 3 24 14 2" xfId="3008"/>
    <cellStyle name="Normal 3 24 15" xfId="3009"/>
    <cellStyle name="Normal 3 24 15 2" xfId="3010"/>
    <cellStyle name="Normal 3 24 16" xfId="3011"/>
    <cellStyle name="Normal 3 24 16 2" xfId="3012"/>
    <cellStyle name="Normal 3 24 17" xfId="3013"/>
    <cellStyle name="Normal 3 24 17 2" xfId="3014"/>
    <cellStyle name="Normal 3 24 18" xfId="3015"/>
    <cellStyle name="Normal 3 24 18 2" xfId="3016"/>
    <cellStyle name="Normal 3 24 19" xfId="3017"/>
    <cellStyle name="Normal 3 24 19 2" xfId="3018"/>
    <cellStyle name="Normal 3 24 2" xfId="3019"/>
    <cellStyle name="Normal 3 24 2 2" xfId="3020"/>
    <cellStyle name="Normal 3 24 20" xfId="3021"/>
    <cellStyle name="Normal 3 24 20 2" xfId="3022"/>
    <cellStyle name="Normal 3 24 21" xfId="3023"/>
    <cellStyle name="Normal 3 24 21 2" xfId="3024"/>
    <cellStyle name="Normal 3 24 22" xfId="3025"/>
    <cellStyle name="Normal 3 24 22 2" xfId="3026"/>
    <cellStyle name="Normal 3 24 23" xfId="3027"/>
    <cellStyle name="Normal 3 24 23 2" xfId="3028"/>
    <cellStyle name="Normal 3 24 24" xfId="3029"/>
    <cellStyle name="Normal 3 24 3" xfId="3030"/>
    <cellStyle name="Normal 3 24 3 2" xfId="3031"/>
    <cellStyle name="Normal 3 24 4" xfId="3032"/>
    <cellStyle name="Normal 3 24 4 2" xfId="3033"/>
    <cellStyle name="Normal 3 24 5" xfId="3034"/>
    <cellStyle name="Normal 3 24 5 2" xfId="3035"/>
    <cellStyle name="Normal 3 24 6" xfId="3036"/>
    <cellStyle name="Normal 3 24 6 2" xfId="3037"/>
    <cellStyle name="Normal 3 24 7" xfId="3038"/>
    <cellStyle name="Normal 3 24 7 2" xfId="3039"/>
    <cellStyle name="Normal 3 24 8" xfId="3040"/>
    <cellStyle name="Normal 3 24 8 2" xfId="3041"/>
    <cellStyle name="Normal 3 24 9" xfId="3042"/>
    <cellStyle name="Normal 3 24 9 2" xfId="3043"/>
    <cellStyle name="Normal 3 25" xfId="3044"/>
    <cellStyle name="Normal 3 25 10" xfId="3045"/>
    <cellStyle name="Normal 3 25 10 2" xfId="3046"/>
    <cellStyle name="Normal 3 25 11" xfId="3047"/>
    <cellStyle name="Normal 3 25 11 2" xfId="3048"/>
    <cellStyle name="Normal 3 25 12" xfId="3049"/>
    <cellStyle name="Normal 3 25 12 2" xfId="3050"/>
    <cellStyle name="Normal 3 25 13" xfId="3051"/>
    <cellStyle name="Normal 3 25 13 2" xfId="3052"/>
    <cellStyle name="Normal 3 25 14" xfId="3053"/>
    <cellStyle name="Normal 3 25 14 2" xfId="3054"/>
    <cellStyle name="Normal 3 25 15" xfId="3055"/>
    <cellStyle name="Normal 3 25 15 2" xfId="3056"/>
    <cellStyle name="Normal 3 25 16" xfId="3057"/>
    <cellStyle name="Normal 3 25 16 2" xfId="3058"/>
    <cellStyle name="Normal 3 25 17" xfId="3059"/>
    <cellStyle name="Normal 3 25 17 2" xfId="3060"/>
    <cellStyle name="Normal 3 25 18" xfId="3061"/>
    <cellStyle name="Normal 3 25 18 2" xfId="3062"/>
    <cellStyle name="Normal 3 25 19" xfId="3063"/>
    <cellStyle name="Normal 3 25 19 2" xfId="3064"/>
    <cellStyle name="Normal 3 25 2" xfId="3065"/>
    <cellStyle name="Normal 3 25 2 2" xfId="3066"/>
    <cellStyle name="Normal 3 25 20" xfId="3067"/>
    <cellStyle name="Normal 3 25 20 2" xfId="3068"/>
    <cellStyle name="Normal 3 25 21" xfId="3069"/>
    <cellStyle name="Normal 3 25 21 2" xfId="3070"/>
    <cellStyle name="Normal 3 25 22" xfId="3071"/>
    <cellStyle name="Normal 3 25 22 2" xfId="3072"/>
    <cellStyle name="Normal 3 25 23" xfId="3073"/>
    <cellStyle name="Normal 3 25 23 2" xfId="3074"/>
    <cellStyle name="Normal 3 25 24" xfId="3075"/>
    <cellStyle name="Normal 3 25 3" xfId="3076"/>
    <cellStyle name="Normal 3 25 3 2" xfId="3077"/>
    <cellStyle name="Normal 3 25 4" xfId="3078"/>
    <cellStyle name="Normal 3 25 4 2" xfId="3079"/>
    <cellStyle name="Normal 3 25 5" xfId="3080"/>
    <cellStyle name="Normal 3 25 5 2" xfId="3081"/>
    <cellStyle name="Normal 3 25 6" xfId="3082"/>
    <cellStyle name="Normal 3 25 6 2" xfId="3083"/>
    <cellStyle name="Normal 3 25 7" xfId="3084"/>
    <cellStyle name="Normal 3 25 7 2" xfId="3085"/>
    <cellStyle name="Normal 3 25 8" xfId="3086"/>
    <cellStyle name="Normal 3 25 8 2" xfId="3087"/>
    <cellStyle name="Normal 3 25 9" xfId="3088"/>
    <cellStyle name="Normal 3 25 9 2" xfId="3089"/>
    <cellStyle name="Normal 3 26" xfId="3090"/>
    <cellStyle name="Normal 3 26 10" xfId="3091"/>
    <cellStyle name="Normal 3 26 10 2" xfId="3092"/>
    <cellStyle name="Normal 3 26 11" xfId="3093"/>
    <cellStyle name="Normal 3 26 11 2" xfId="3094"/>
    <cellStyle name="Normal 3 26 12" xfId="3095"/>
    <cellStyle name="Normal 3 26 12 2" xfId="3096"/>
    <cellStyle name="Normal 3 26 13" xfId="3097"/>
    <cellStyle name="Normal 3 26 13 2" xfId="3098"/>
    <cellStyle name="Normal 3 26 14" xfId="3099"/>
    <cellStyle name="Normal 3 26 14 2" xfId="3100"/>
    <cellStyle name="Normal 3 26 15" xfId="3101"/>
    <cellStyle name="Normal 3 26 15 2" xfId="3102"/>
    <cellStyle name="Normal 3 26 16" xfId="3103"/>
    <cellStyle name="Normal 3 26 16 2" xfId="3104"/>
    <cellStyle name="Normal 3 26 17" xfId="3105"/>
    <cellStyle name="Normal 3 26 17 2" xfId="3106"/>
    <cellStyle name="Normal 3 26 18" xfId="3107"/>
    <cellStyle name="Normal 3 26 18 2" xfId="3108"/>
    <cellStyle name="Normal 3 26 19" xfId="3109"/>
    <cellStyle name="Normal 3 26 19 2" xfId="3110"/>
    <cellStyle name="Normal 3 26 2" xfId="3111"/>
    <cellStyle name="Normal 3 26 2 2" xfId="3112"/>
    <cellStyle name="Normal 3 26 20" xfId="3113"/>
    <cellStyle name="Normal 3 26 20 2" xfId="3114"/>
    <cellStyle name="Normal 3 26 21" xfId="3115"/>
    <cellStyle name="Normal 3 26 21 2" xfId="3116"/>
    <cellStyle name="Normal 3 26 22" xfId="3117"/>
    <cellStyle name="Normal 3 26 22 2" xfId="3118"/>
    <cellStyle name="Normal 3 26 23" xfId="3119"/>
    <cellStyle name="Normal 3 26 23 2" xfId="3120"/>
    <cellStyle name="Normal 3 26 24" xfId="3121"/>
    <cellStyle name="Normal 3 26 3" xfId="3122"/>
    <cellStyle name="Normal 3 26 3 2" xfId="3123"/>
    <cellStyle name="Normal 3 26 4" xfId="3124"/>
    <cellStyle name="Normal 3 26 4 2" xfId="3125"/>
    <cellStyle name="Normal 3 26 5" xfId="3126"/>
    <cellStyle name="Normal 3 26 5 2" xfId="3127"/>
    <cellStyle name="Normal 3 26 6" xfId="3128"/>
    <cellStyle name="Normal 3 26 6 2" xfId="3129"/>
    <cellStyle name="Normal 3 26 7" xfId="3130"/>
    <cellStyle name="Normal 3 26 7 2" xfId="3131"/>
    <cellStyle name="Normal 3 26 8" xfId="3132"/>
    <cellStyle name="Normal 3 26 8 2" xfId="3133"/>
    <cellStyle name="Normal 3 26 9" xfId="3134"/>
    <cellStyle name="Normal 3 26 9 2" xfId="3135"/>
    <cellStyle name="Normal 3 27" xfId="3136"/>
    <cellStyle name="Normal 3 27 10" xfId="3137"/>
    <cellStyle name="Normal 3 27 10 2" xfId="3138"/>
    <cellStyle name="Normal 3 27 11" xfId="3139"/>
    <cellStyle name="Normal 3 27 11 2" xfId="3140"/>
    <cellStyle name="Normal 3 27 12" xfId="3141"/>
    <cellStyle name="Normal 3 27 12 2" xfId="3142"/>
    <cellStyle name="Normal 3 27 13" xfId="3143"/>
    <cellStyle name="Normal 3 27 13 2" xfId="3144"/>
    <cellStyle name="Normal 3 27 14" xfId="3145"/>
    <cellStyle name="Normal 3 27 14 2" xfId="3146"/>
    <cellStyle name="Normal 3 27 15" xfId="3147"/>
    <cellStyle name="Normal 3 27 15 2" xfId="3148"/>
    <cellStyle name="Normal 3 27 16" xfId="3149"/>
    <cellStyle name="Normal 3 27 16 2" xfId="3150"/>
    <cellStyle name="Normal 3 27 17" xfId="3151"/>
    <cellStyle name="Normal 3 27 17 2" xfId="3152"/>
    <cellStyle name="Normal 3 27 18" xfId="3153"/>
    <cellStyle name="Normal 3 27 18 2" xfId="3154"/>
    <cellStyle name="Normal 3 27 19" xfId="3155"/>
    <cellStyle name="Normal 3 27 19 2" xfId="3156"/>
    <cellStyle name="Normal 3 27 2" xfId="3157"/>
    <cellStyle name="Normal 3 27 2 2" xfId="3158"/>
    <cellStyle name="Normal 3 27 20" xfId="3159"/>
    <cellStyle name="Normal 3 27 20 2" xfId="3160"/>
    <cellStyle name="Normal 3 27 21" xfId="3161"/>
    <cellStyle name="Normal 3 27 21 2" xfId="3162"/>
    <cellStyle name="Normal 3 27 22" xfId="3163"/>
    <cellStyle name="Normal 3 27 22 2" xfId="3164"/>
    <cellStyle name="Normal 3 27 23" xfId="3165"/>
    <cellStyle name="Normal 3 27 23 2" xfId="3166"/>
    <cellStyle name="Normal 3 27 24" xfId="3167"/>
    <cellStyle name="Normal 3 27 3" xfId="3168"/>
    <cellStyle name="Normal 3 27 3 2" xfId="3169"/>
    <cellStyle name="Normal 3 27 4" xfId="3170"/>
    <cellStyle name="Normal 3 27 4 2" xfId="3171"/>
    <cellStyle name="Normal 3 27 5" xfId="3172"/>
    <cellStyle name="Normal 3 27 5 2" xfId="3173"/>
    <cellStyle name="Normal 3 27 6" xfId="3174"/>
    <cellStyle name="Normal 3 27 6 2" xfId="3175"/>
    <cellStyle name="Normal 3 27 7" xfId="3176"/>
    <cellStyle name="Normal 3 27 7 2" xfId="3177"/>
    <cellStyle name="Normal 3 27 8" xfId="3178"/>
    <cellStyle name="Normal 3 27 8 2" xfId="3179"/>
    <cellStyle name="Normal 3 27 9" xfId="3180"/>
    <cellStyle name="Normal 3 27 9 2" xfId="3181"/>
    <cellStyle name="Normal 3 28" xfId="3182"/>
    <cellStyle name="Normal 3 28 10" xfId="3183"/>
    <cellStyle name="Normal 3 28 10 2" xfId="3184"/>
    <cellStyle name="Normal 3 28 11" xfId="3185"/>
    <cellStyle name="Normal 3 28 11 2" xfId="3186"/>
    <cellStyle name="Normal 3 28 12" xfId="3187"/>
    <cellStyle name="Normal 3 28 12 2" xfId="3188"/>
    <cellStyle name="Normal 3 28 13" xfId="3189"/>
    <cellStyle name="Normal 3 28 13 2" xfId="3190"/>
    <cellStyle name="Normal 3 28 14" xfId="3191"/>
    <cellStyle name="Normal 3 28 14 2" xfId="3192"/>
    <cellStyle name="Normal 3 28 15" xfId="3193"/>
    <cellStyle name="Normal 3 28 15 2" xfId="3194"/>
    <cellStyle name="Normal 3 28 16" xfId="3195"/>
    <cellStyle name="Normal 3 28 16 2" xfId="3196"/>
    <cellStyle name="Normal 3 28 17" xfId="3197"/>
    <cellStyle name="Normal 3 28 17 2" xfId="3198"/>
    <cellStyle name="Normal 3 28 18" xfId="3199"/>
    <cellStyle name="Normal 3 28 18 2" xfId="3200"/>
    <cellStyle name="Normal 3 28 19" xfId="3201"/>
    <cellStyle name="Normal 3 28 19 2" xfId="3202"/>
    <cellStyle name="Normal 3 28 2" xfId="3203"/>
    <cellStyle name="Normal 3 28 2 2" xfId="3204"/>
    <cellStyle name="Normal 3 28 20" xfId="3205"/>
    <cellStyle name="Normal 3 28 20 2" xfId="3206"/>
    <cellStyle name="Normal 3 28 21" xfId="3207"/>
    <cellStyle name="Normal 3 28 21 2" xfId="3208"/>
    <cellStyle name="Normal 3 28 22" xfId="3209"/>
    <cellStyle name="Normal 3 28 22 2" xfId="3210"/>
    <cellStyle name="Normal 3 28 23" xfId="3211"/>
    <cellStyle name="Normal 3 28 23 2" xfId="3212"/>
    <cellStyle name="Normal 3 28 24" xfId="3213"/>
    <cellStyle name="Normal 3 28 3" xfId="3214"/>
    <cellStyle name="Normal 3 28 3 2" xfId="3215"/>
    <cellStyle name="Normal 3 28 4" xfId="3216"/>
    <cellStyle name="Normal 3 28 4 2" xfId="3217"/>
    <cellStyle name="Normal 3 28 5" xfId="3218"/>
    <cellStyle name="Normal 3 28 5 2" xfId="3219"/>
    <cellStyle name="Normal 3 28 6" xfId="3220"/>
    <cellStyle name="Normal 3 28 6 2" xfId="3221"/>
    <cellStyle name="Normal 3 28 7" xfId="3222"/>
    <cellStyle name="Normal 3 28 7 2" xfId="3223"/>
    <cellStyle name="Normal 3 28 8" xfId="3224"/>
    <cellStyle name="Normal 3 28 8 2" xfId="3225"/>
    <cellStyle name="Normal 3 28 9" xfId="3226"/>
    <cellStyle name="Normal 3 28 9 2" xfId="3227"/>
    <cellStyle name="Normal 3 29" xfId="3228"/>
    <cellStyle name="Normal 3 29 10" xfId="3229"/>
    <cellStyle name="Normal 3 29 10 2" xfId="3230"/>
    <cellStyle name="Normal 3 29 11" xfId="3231"/>
    <cellStyle name="Normal 3 29 11 2" xfId="3232"/>
    <cellStyle name="Normal 3 29 12" xfId="3233"/>
    <cellStyle name="Normal 3 29 12 2" xfId="3234"/>
    <cellStyle name="Normal 3 29 13" xfId="3235"/>
    <cellStyle name="Normal 3 29 13 2" xfId="3236"/>
    <cellStyle name="Normal 3 29 14" xfId="3237"/>
    <cellStyle name="Normal 3 29 14 2" xfId="3238"/>
    <cellStyle name="Normal 3 29 15" xfId="3239"/>
    <cellStyle name="Normal 3 29 15 2" xfId="3240"/>
    <cellStyle name="Normal 3 29 16" xfId="3241"/>
    <cellStyle name="Normal 3 29 16 2" xfId="3242"/>
    <cellStyle name="Normal 3 29 17" xfId="3243"/>
    <cellStyle name="Normal 3 29 17 2" xfId="3244"/>
    <cellStyle name="Normal 3 29 18" xfId="3245"/>
    <cellStyle name="Normal 3 29 18 2" xfId="3246"/>
    <cellStyle name="Normal 3 29 19" xfId="3247"/>
    <cellStyle name="Normal 3 29 19 2" xfId="3248"/>
    <cellStyle name="Normal 3 29 2" xfId="3249"/>
    <cellStyle name="Normal 3 29 2 2" xfId="3250"/>
    <cellStyle name="Normal 3 29 20" xfId="3251"/>
    <cellStyle name="Normal 3 29 20 2" xfId="3252"/>
    <cellStyle name="Normal 3 29 21" xfId="3253"/>
    <cellStyle name="Normal 3 29 21 2" xfId="3254"/>
    <cellStyle name="Normal 3 29 22" xfId="3255"/>
    <cellStyle name="Normal 3 29 22 2" xfId="3256"/>
    <cellStyle name="Normal 3 29 23" xfId="3257"/>
    <cellStyle name="Normal 3 29 23 2" xfId="3258"/>
    <cellStyle name="Normal 3 29 24" xfId="3259"/>
    <cellStyle name="Normal 3 29 3" xfId="3260"/>
    <cellStyle name="Normal 3 29 3 2" xfId="3261"/>
    <cellStyle name="Normal 3 29 4" xfId="3262"/>
    <cellStyle name="Normal 3 29 4 2" xfId="3263"/>
    <cellStyle name="Normal 3 29 5" xfId="3264"/>
    <cellStyle name="Normal 3 29 5 2" xfId="3265"/>
    <cellStyle name="Normal 3 29 6" xfId="3266"/>
    <cellStyle name="Normal 3 29 6 2" xfId="3267"/>
    <cellStyle name="Normal 3 29 7" xfId="3268"/>
    <cellStyle name="Normal 3 29 7 2" xfId="3269"/>
    <cellStyle name="Normal 3 29 8" xfId="3270"/>
    <cellStyle name="Normal 3 29 8 2" xfId="3271"/>
    <cellStyle name="Normal 3 29 9" xfId="3272"/>
    <cellStyle name="Normal 3 29 9 2" xfId="3273"/>
    <cellStyle name="Normal 3 3" xfId="3274"/>
    <cellStyle name="Normal 3 3 10" xfId="3275"/>
    <cellStyle name="Normal 3 3 10 2" xfId="3276"/>
    <cellStyle name="Normal 3 3 11" xfId="3277"/>
    <cellStyle name="Normal 3 3 11 2" xfId="3278"/>
    <cellStyle name="Normal 3 3 12" xfId="3279"/>
    <cellStyle name="Normal 3 3 12 2" xfId="3280"/>
    <cellStyle name="Normal 3 3 13" xfId="3281"/>
    <cellStyle name="Normal 3 3 13 2" xfId="3282"/>
    <cellStyle name="Normal 3 3 14" xfId="3283"/>
    <cellStyle name="Normal 3 3 14 2" xfId="3284"/>
    <cellStyle name="Normal 3 3 15" xfId="3285"/>
    <cellStyle name="Normal 3 3 15 2" xfId="3286"/>
    <cellStyle name="Normal 3 3 16" xfId="3287"/>
    <cellStyle name="Normal 3 3 16 2" xfId="3288"/>
    <cellStyle name="Normal 3 3 17" xfId="3289"/>
    <cellStyle name="Normal 3 3 17 2" xfId="3290"/>
    <cellStyle name="Normal 3 3 18" xfId="3291"/>
    <cellStyle name="Normal 3 3 18 2" xfId="3292"/>
    <cellStyle name="Normal 3 3 19" xfId="3293"/>
    <cellStyle name="Normal 3 3 19 2" xfId="3294"/>
    <cellStyle name="Normal 3 3 2" xfId="3295"/>
    <cellStyle name="Normal 3 3 2 2" xfId="3296"/>
    <cellStyle name="Normal 3 3 20" xfId="3297"/>
    <cellStyle name="Normal 3 3 20 2" xfId="3298"/>
    <cellStyle name="Normal 3 3 21" xfId="3299"/>
    <cellStyle name="Normal 3 3 21 2" xfId="3300"/>
    <cellStyle name="Normal 3 3 22" xfId="3301"/>
    <cellStyle name="Normal 3 3 22 2" xfId="3302"/>
    <cellStyle name="Normal 3 3 23" xfId="3303"/>
    <cellStyle name="Normal 3 3 23 2" xfId="3304"/>
    <cellStyle name="Normal 3 3 24" xfId="3305"/>
    <cellStyle name="Normal 3 3 3" xfId="3306"/>
    <cellStyle name="Normal 3 3 3 2" xfId="3307"/>
    <cellStyle name="Normal 3 3 4" xfId="3308"/>
    <cellStyle name="Normal 3 3 4 2" xfId="3309"/>
    <cellStyle name="Normal 3 3 5" xfId="3310"/>
    <cellStyle name="Normal 3 3 5 2" xfId="3311"/>
    <cellStyle name="Normal 3 3 6" xfId="3312"/>
    <cellStyle name="Normal 3 3 6 2" xfId="3313"/>
    <cellStyle name="Normal 3 3 7" xfId="3314"/>
    <cellStyle name="Normal 3 3 7 2" xfId="3315"/>
    <cellStyle name="Normal 3 3 8" xfId="3316"/>
    <cellStyle name="Normal 3 3 8 2" xfId="3317"/>
    <cellStyle name="Normal 3 3 9" xfId="3318"/>
    <cellStyle name="Normal 3 3 9 2" xfId="3319"/>
    <cellStyle name="Normal 3 30" xfId="3320"/>
    <cellStyle name="Normal 3 30 10" xfId="3321"/>
    <cellStyle name="Normal 3 30 10 2" xfId="3322"/>
    <cellStyle name="Normal 3 30 11" xfId="3323"/>
    <cellStyle name="Normal 3 30 11 2" xfId="3324"/>
    <cellStyle name="Normal 3 30 12" xfId="3325"/>
    <cellStyle name="Normal 3 30 12 2" xfId="3326"/>
    <cellStyle name="Normal 3 30 13" xfId="3327"/>
    <cellStyle name="Normal 3 30 13 2" xfId="3328"/>
    <cellStyle name="Normal 3 30 14" xfId="3329"/>
    <cellStyle name="Normal 3 30 14 2" xfId="3330"/>
    <cellStyle name="Normal 3 30 15" xfId="3331"/>
    <cellStyle name="Normal 3 30 15 2" xfId="3332"/>
    <cellStyle name="Normal 3 30 16" xfId="3333"/>
    <cellStyle name="Normal 3 30 16 2" xfId="3334"/>
    <cellStyle name="Normal 3 30 17" xfId="3335"/>
    <cellStyle name="Normal 3 30 17 2" xfId="3336"/>
    <cellStyle name="Normal 3 30 18" xfId="3337"/>
    <cellStyle name="Normal 3 30 18 2" xfId="3338"/>
    <cellStyle name="Normal 3 30 19" xfId="3339"/>
    <cellStyle name="Normal 3 30 19 2" xfId="3340"/>
    <cellStyle name="Normal 3 30 2" xfId="3341"/>
    <cellStyle name="Normal 3 30 2 2" xfId="3342"/>
    <cellStyle name="Normal 3 30 20" xfId="3343"/>
    <cellStyle name="Normal 3 30 20 2" xfId="3344"/>
    <cellStyle name="Normal 3 30 21" xfId="3345"/>
    <cellStyle name="Normal 3 30 21 2" xfId="3346"/>
    <cellStyle name="Normal 3 30 22" xfId="3347"/>
    <cellStyle name="Normal 3 30 22 2" xfId="3348"/>
    <cellStyle name="Normal 3 30 23" xfId="3349"/>
    <cellStyle name="Normal 3 30 23 2" xfId="3350"/>
    <cellStyle name="Normal 3 30 24" xfId="3351"/>
    <cellStyle name="Normal 3 30 3" xfId="3352"/>
    <cellStyle name="Normal 3 30 3 2" xfId="3353"/>
    <cellStyle name="Normal 3 30 4" xfId="3354"/>
    <cellStyle name="Normal 3 30 4 2" xfId="3355"/>
    <cellStyle name="Normal 3 30 5" xfId="3356"/>
    <cellStyle name="Normal 3 30 5 2" xfId="3357"/>
    <cellStyle name="Normal 3 30 6" xfId="3358"/>
    <cellStyle name="Normal 3 30 6 2" xfId="3359"/>
    <cellStyle name="Normal 3 30 7" xfId="3360"/>
    <cellStyle name="Normal 3 30 7 2" xfId="3361"/>
    <cellStyle name="Normal 3 30 8" xfId="3362"/>
    <cellStyle name="Normal 3 30 8 2" xfId="3363"/>
    <cellStyle name="Normal 3 30 9" xfId="3364"/>
    <cellStyle name="Normal 3 30 9 2" xfId="3365"/>
    <cellStyle name="Normal 3 31" xfId="3366"/>
    <cellStyle name="Normal 3 31 10" xfId="3367"/>
    <cellStyle name="Normal 3 31 10 2" xfId="3368"/>
    <cellStyle name="Normal 3 31 11" xfId="3369"/>
    <cellStyle name="Normal 3 31 11 2" xfId="3370"/>
    <cellStyle name="Normal 3 31 12" xfId="3371"/>
    <cellStyle name="Normal 3 31 12 2" xfId="3372"/>
    <cellStyle name="Normal 3 31 13" xfId="3373"/>
    <cellStyle name="Normal 3 31 13 2" xfId="3374"/>
    <cellStyle name="Normal 3 31 14" xfId="3375"/>
    <cellStyle name="Normal 3 31 14 2" xfId="3376"/>
    <cellStyle name="Normal 3 31 15" xfId="3377"/>
    <cellStyle name="Normal 3 31 15 2" xfId="3378"/>
    <cellStyle name="Normal 3 31 16" xfId="3379"/>
    <cellStyle name="Normal 3 31 16 2" xfId="3380"/>
    <cellStyle name="Normal 3 31 17" xfId="3381"/>
    <cellStyle name="Normal 3 31 17 2" xfId="3382"/>
    <cellStyle name="Normal 3 31 18" xfId="3383"/>
    <cellStyle name="Normal 3 31 18 2" xfId="3384"/>
    <cellStyle name="Normal 3 31 19" xfId="3385"/>
    <cellStyle name="Normal 3 31 19 2" xfId="3386"/>
    <cellStyle name="Normal 3 31 2" xfId="3387"/>
    <cellStyle name="Normal 3 31 2 2" xfId="3388"/>
    <cellStyle name="Normal 3 31 20" xfId="3389"/>
    <cellStyle name="Normal 3 31 20 2" xfId="3390"/>
    <cellStyle name="Normal 3 31 21" xfId="3391"/>
    <cellStyle name="Normal 3 31 21 2" xfId="3392"/>
    <cellStyle name="Normal 3 31 22" xfId="3393"/>
    <cellStyle name="Normal 3 31 22 2" xfId="3394"/>
    <cellStyle name="Normal 3 31 23" xfId="3395"/>
    <cellStyle name="Normal 3 31 23 2" xfId="3396"/>
    <cellStyle name="Normal 3 31 24" xfId="3397"/>
    <cellStyle name="Normal 3 31 3" xfId="3398"/>
    <cellStyle name="Normal 3 31 3 2" xfId="3399"/>
    <cellStyle name="Normal 3 31 4" xfId="3400"/>
    <cellStyle name="Normal 3 31 4 2" xfId="3401"/>
    <cellStyle name="Normal 3 31 5" xfId="3402"/>
    <cellStyle name="Normal 3 31 5 2" xfId="3403"/>
    <cellStyle name="Normal 3 31 6" xfId="3404"/>
    <cellStyle name="Normal 3 31 6 2" xfId="3405"/>
    <cellStyle name="Normal 3 31 7" xfId="3406"/>
    <cellStyle name="Normal 3 31 7 2" xfId="3407"/>
    <cellStyle name="Normal 3 31 8" xfId="3408"/>
    <cellStyle name="Normal 3 31 8 2" xfId="3409"/>
    <cellStyle name="Normal 3 31 9" xfId="3410"/>
    <cellStyle name="Normal 3 31 9 2" xfId="3411"/>
    <cellStyle name="Normal 3 32" xfId="3412"/>
    <cellStyle name="Normal 3 32 10" xfId="3413"/>
    <cellStyle name="Normal 3 32 10 2" xfId="3414"/>
    <cellStyle name="Normal 3 32 11" xfId="3415"/>
    <cellStyle name="Normal 3 32 11 2" xfId="3416"/>
    <cellStyle name="Normal 3 32 12" xfId="3417"/>
    <cellStyle name="Normal 3 32 12 2" xfId="3418"/>
    <cellStyle name="Normal 3 32 13" xfId="3419"/>
    <cellStyle name="Normal 3 32 13 2" xfId="3420"/>
    <cellStyle name="Normal 3 32 14" xfId="3421"/>
    <cellStyle name="Normal 3 32 14 2" xfId="3422"/>
    <cellStyle name="Normal 3 32 15" xfId="3423"/>
    <cellStyle name="Normal 3 32 15 2" xfId="3424"/>
    <cellStyle name="Normal 3 32 16" xfId="3425"/>
    <cellStyle name="Normal 3 32 16 2" xfId="3426"/>
    <cellStyle name="Normal 3 32 17" xfId="3427"/>
    <cellStyle name="Normal 3 32 17 2" xfId="3428"/>
    <cellStyle name="Normal 3 32 18" xfId="3429"/>
    <cellStyle name="Normal 3 32 18 2" xfId="3430"/>
    <cellStyle name="Normal 3 32 19" xfId="3431"/>
    <cellStyle name="Normal 3 32 19 2" xfId="3432"/>
    <cellStyle name="Normal 3 32 2" xfId="3433"/>
    <cellStyle name="Normal 3 32 2 2" xfId="3434"/>
    <cellStyle name="Normal 3 32 20" xfId="3435"/>
    <cellStyle name="Normal 3 32 20 2" xfId="3436"/>
    <cellStyle name="Normal 3 32 21" xfId="3437"/>
    <cellStyle name="Normal 3 32 21 2" xfId="3438"/>
    <cellStyle name="Normal 3 32 22" xfId="3439"/>
    <cellStyle name="Normal 3 32 22 2" xfId="3440"/>
    <cellStyle name="Normal 3 32 23" xfId="3441"/>
    <cellStyle name="Normal 3 32 23 2" xfId="3442"/>
    <cellStyle name="Normal 3 32 24" xfId="3443"/>
    <cellStyle name="Normal 3 32 3" xfId="3444"/>
    <cellStyle name="Normal 3 32 3 2" xfId="3445"/>
    <cellStyle name="Normal 3 32 4" xfId="3446"/>
    <cellStyle name="Normal 3 32 4 2" xfId="3447"/>
    <cellStyle name="Normal 3 32 5" xfId="3448"/>
    <cellStyle name="Normal 3 32 5 2" xfId="3449"/>
    <cellStyle name="Normal 3 32 6" xfId="3450"/>
    <cellStyle name="Normal 3 32 6 2" xfId="3451"/>
    <cellStyle name="Normal 3 32 7" xfId="3452"/>
    <cellStyle name="Normal 3 32 7 2" xfId="3453"/>
    <cellStyle name="Normal 3 32 8" xfId="3454"/>
    <cellStyle name="Normal 3 32 8 2" xfId="3455"/>
    <cellStyle name="Normal 3 32 9" xfId="3456"/>
    <cellStyle name="Normal 3 32 9 2" xfId="3457"/>
    <cellStyle name="Normal 3 33" xfId="3458"/>
    <cellStyle name="Normal 3 33 10" xfId="3459"/>
    <cellStyle name="Normal 3 33 10 2" xfId="3460"/>
    <cellStyle name="Normal 3 33 11" xfId="3461"/>
    <cellStyle name="Normal 3 33 11 2" xfId="3462"/>
    <cellStyle name="Normal 3 33 12" xfId="3463"/>
    <cellStyle name="Normal 3 33 12 2" xfId="3464"/>
    <cellStyle name="Normal 3 33 13" xfId="3465"/>
    <cellStyle name="Normal 3 33 13 2" xfId="3466"/>
    <cellStyle name="Normal 3 33 14" xfId="3467"/>
    <cellStyle name="Normal 3 33 14 2" xfId="3468"/>
    <cellStyle name="Normal 3 33 15" xfId="3469"/>
    <cellStyle name="Normal 3 33 15 2" xfId="3470"/>
    <cellStyle name="Normal 3 33 16" xfId="3471"/>
    <cellStyle name="Normal 3 33 16 2" xfId="3472"/>
    <cellStyle name="Normal 3 33 17" xfId="3473"/>
    <cellStyle name="Normal 3 33 17 2" xfId="3474"/>
    <cellStyle name="Normal 3 33 18" xfId="3475"/>
    <cellStyle name="Normal 3 33 18 2" xfId="3476"/>
    <cellStyle name="Normal 3 33 19" xfId="3477"/>
    <cellStyle name="Normal 3 33 19 2" xfId="3478"/>
    <cellStyle name="Normal 3 33 2" xfId="3479"/>
    <cellStyle name="Normal 3 33 2 2" xfId="3480"/>
    <cellStyle name="Normal 3 33 20" xfId="3481"/>
    <cellStyle name="Normal 3 33 20 2" xfId="3482"/>
    <cellStyle name="Normal 3 33 21" xfId="3483"/>
    <cellStyle name="Normal 3 33 21 2" xfId="3484"/>
    <cellStyle name="Normal 3 33 22" xfId="3485"/>
    <cellStyle name="Normal 3 33 22 2" xfId="3486"/>
    <cellStyle name="Normal 3 33 23" xfId="3487"/>
    <cellStyle name="Normal 3 33 23 2" xfId="3488"/>
    <cellStyle name="Normal 3 33 24" xfId="3489"/>
    <cellStyle name="Normal 3 33 3" xfId="3490"/>
    <cellStyle name="Normal 3 33 3 2" xfId="3491"/>
    <cellStyle name="Normal 3 33 4" xfId="3492"/>
    <cellStyle name="Normal 3 33 4 2" xfId="3493"/>
    <cellStyle name="Normal 3 33 5" xfId="3494"/>
    <cellStyle name="Normal 3 33 5 2" xfId="3495"/>
    <cellStyle name="Normal 3 33 6" xfId="3496"/>
    <cellStyle name="Normal 3 33 6 2" xfId="3497"/>
    <cellStyle name="Normal 3 33 7" xfId="3498"/>
    <cellStyle name="Normal 3 33 7 2" xfId="3499"/>
    <cellStyle name="Normal 3 33 8" xfId="3500"/>
    <cellStyle name="Normal 3 33 8 2" xfId="3501"/>
    <cellStyle name="Normal 3 33 9" xfId="3502"/>
    <cellStyle name="Normal 3 33 9 2" xfId="3503"/>
    <cellStyle name="Normal 3 34" xfId="3504"/>
    <cellStyle name="Normal 3 34 2" xfId="3505"/>
    <cellStyle name="Normal 3 35" xfId="3506"/>
    <cellStyle name="Normal 3 35 2" xfId="3507"/>
    <cellStyle name="Normal 3 36" xfId="3508"/>
    <cellStyle name="Normal 3 36 2" xfId="3509"/>
    <cellStyle name="Normal 3 37" xfId="3510"/>
    <cellStyle name="Normal 3 37 2" xfId="3511"/>
    <cellStyle name="Normal 3 38" xfId="3512"/>
    <cellStyle name="Normal 3 38 2" xfId="3513"/>
    <cellStyle name="Normal 3 39" xfId="3514"/>
    <cellStyle name="Normal 3 39 2" xfId="3515"/>
    <cellStyle name="Normal 3 4" xfId="3516"/>
    <cellStyle name="Normal 3 4 10" xfId="3517"/>
    <cellStyle name="Normal 3 4 10 2" xfId="3518"/>
    <cellStyle name="Normal 3 4 11" xfId="3519"/>
    <cellStyle name="Normal 3 4 11 2" xfId="3520"/>
    <cellStyle name="Normal 3 4 12" xfId="3521"/>
    <cellStyle name="Normal 3 4 12 2" xfId="3522"/>
    <cellStyle name="Normal 3 4 13" xfId="3523"/>
    <cellStyle name="Normal 3 4 13 2" xfId="3524"/>
    <cellStyle name="Normal 3 4 14" xfId="3525"/>
    <cellStyle name="Normal 3 4 14 2" xfId="3526"/>
    <cellStyle name="Normal 3 4 15" xfId="3527"/>
    <cellStyle name="Normal 3 4 15 2" xfId="3528"/>
    <cellStyle name="Normal 3 4 16" xfId="3529"/>
    <cellStyle name="Normal 3 4 16 2" xfId="3530"/>
    <cellStyle name="Normal 3 4 17" xfId="3531"/>
    <cellStyle name="Normal 3 4 17 2" xfId="3532"/>
    <cellStyle name="Normal 3 4 18" xfId="3533"/>
    <cellStyle name="Normal 3 4 18 2" xfId="3534"/>
    <cellStyle name="Normal 3 4 19" xfId="3535"/>
    <cellStyle name="Normal 3 4 19 2" xfId="3536"/>
    <cellStyle name="Normal 3 4 2" xfId="3537"/>
    <cellStyle name="Normal 3 4 2 2" xfId="3538"/>
    <cellStyle name="Normal 3 4 20" xfId="3539"/>
    <cellStyle name="Normal 3 4 20 2" xfId="3540"/>
    <cellStyle name="Normal 3 4 21" xfId="3541"/>
    <cellStyle name="Normal 3 4 21 2" xfId="3542"/>
    <cellStyle name="Normal 3 4 22" xfId="3543"/>
    <cellStyle name="Normal 3 4 22 2" xfId="3544"/>
    <cellStyle name="Normal 3 4 23" xfId="3545"/>
    <cellStyle name="Normal 3 4 23 2" xfId="3546"/>
    <cellStyle name="Normal 3 4 24" xfId="3547"/>
    <cellStyle name="Normal 3 4 3" xfId="3548"/>
    <cellStyle name="Normal 3 4 3 2" xfId="3549"/>
    <cellStyle name="Normal 3 4 4" xfId="3550"/>
    <cellStyle name="Normal 3 4 4 2" xfId="3551"/>
    <cellStyle name="Normal 3 4 5" xfId="3552"/>
    <cellStyle name="Normal 3 4 5 2" xfId="3553"/>
    <cellStyle name="Normal 3 4 6" xfId="3554"/>
    <cellStyle name="Normal 3 4 6 2" xfId="3555"/>
    <cellStyle name="Normal 3 4 7" xfId="3556"/>
    <cellStyle name="Normal 3 4 7 2" xfId="3557"/>
    <cellStyle name="Normal 3 4 8" xfId="3558"/>
    <cellStyle name="Normal 3 4 8 2" xfId="3559"/>
    <cellStyle name="Normal 3 4 9" xfId="3560"/>
    <cellStyle name="Normal 3 4 9 2" xfId="3561"/>
    <cellStyle name="Normal 3 40" xfId="3562"/>
    <cellStyle name="Normal 3 40 2" xfId="3563"/>
    <cellStyle name="Normal 3 41" xfId="3564"/>
    <cellStyle name="Normal 3 41 2" xfId="3565"/>
    <cellStyle name="Normal 3 42" xfId="3566"/>
    <cellStyle name="Normal 3 42 2" xfId="3567"/>
    <cellStyle name="Normal 3 43" xfId="3568"/>
    <cellStyle name="Normal 3 43 2" xfId="3569"/>
    <cellStyle name="Normal 3 44" xfId="3570"/>
    <cellStyle name="Normal 3 44 2" xfId="3571"/>
    <cellStyle name="Normal 3 45" xfId="3572"/>
    <cellStyle name="Normal 3 45 2" xfId="3573"/>
    <cellStyle name="Normal 3 46" xfId="3574"/>
    <cellStyle name="Normal 3 46 2" xfId="3575"/>
    <cellStyle name="Normal 3 47" xfId="3576"/>
    <cellStyle name="Normal 3 47 2" xfId="3577"/>
    <cellStyle name="Normal 3 48" xfId="3578"/>
    <cellStyle name="Normal 3 48 2" xfId="3579"/>
    <cellStyle name="Normal 3 49" xfId="3580"/>
    <cellStyle name="Normal 3 49 2" xfId="3581"/>
    <cellStyle name="Normal 3 5" xfId="3582"/>
    <cellStyle name="Normal 3 5 10" xfId="3583"/>
    <cellStyle name="Normal 3 5 10 2" xfId="3584"/>
    <cellStyle name="Normal 3 5 11" xfId="3585"/>
    <cellStyle name="Normal 3 5 11 2" xfId="3586"/>
    <cellStyle name="Normal 3 5 12" xfId="3587"/>
    <cellStyle name="Normal 3 5 12 2" xfId="3588"/>
    <cellStyle name="Normal 3 5 13" xfId="3589"/>
    <cellStyle name="Normal 3 5 13 2" xfId="3590"/>
    <cellStyle name="Normal 3 5 14" xfId="3591"/>
    <cellStyle name="Normal 3 5 14 2" xfId="3592"/>
    <cellStyle name="Normal 3 5 15" xfId="3593"/>
    <cellStyle name="Normal 3 5 15 2" xfId="3594"/>
    <cellStyle name="Normal 3 5 16" xfId="3595"/>
    <cellStyle name="Normal 3 5 16 2" xfId="3596"/>
    <cellStyle name="Normal 3 5 17" xfId="3597"/>
    <cellStyle name="Normal 3 5 17 2" xfId="3598"/>
    <cellStyle name="Normal 3 5 18" xfId="3599"/>
    <cellStyle name="Normal 3 5 18 2" xfId="3600"/>
    <cellStyle name="Normal 3 5 19" xfId="3601"/>
    <cellStyle name="Normal 3 5 19 2" xfId="3602"/>
    <cellStyle name="Normal 3 5 2" xfId="3603"/>
    <cellStyle name="Normal 3 5 2 2" xfId="3604"/>
    <cellStyle name="Normal 3 5 20" xfId="3605"/>
    <cellStyle name="Normal 3 5 20 2" xfId="3606"/>
    <cellStyle name="Normal 3 5 21" xfId="3607"/>
    <cellStyle name="Normal 3 5 21 2" xfId="3608"/>
    <cellStyle name="Normal 3 5 22" xfId="3609"/>
    <cellStyle name="Normal 3 5 22 2" xfId="3610"/>
    <cellStyle name="Normal 3 5 23" xfId="3611"/>
    <cellStyle name="Normal 3 5 23 2" xfId="3612"/>
    <cellStyle name="Normal 3 5 24" xfId="3613"/>
    <cellStyle name="Normal 3 5 3" xfId="3614"/>
    <cellStyle name="Normal 3 5 3 2" xfId="3615"/>
    <cellStyle name="Normal 3 5 4" xfId="3616"/>
    <cellStyle name="Normal 3 5 4 2" xfId="3617"/>
    <cellStyle name="Normal 3 5 5" xfId="3618"/>
    <cellStyle name="Normal 3 5 5 2" xfId="3619"/>
    <cellStyle name="Normal 3 5 6" xfId="3620"/>
    <cellStyle name="Normal 3 5 6 2" xfId="3621"/>
    <cellStyle name="Normal 3 5 7" xfId="3622"/>
    <cellStyle name="Normal 3 5 7 2" xfId="3623"/>
    <cellStyle name="Normal 3 5 8" xfId="3624"/>
    <cellStyle name="Normal 3 5 8 2" xfId="3625"/>
    <cellStyle name="Normal 3 5 9" xfId="3626"/>
    <cellStyle name="Normal 3 5 9 2" xfId="3627"/>
    <cellStyle name="Normal 3 50" xfId="3628"/>
    <cellStyle name="Normal 3 50 2" xfId="3629"/>
    <cellStyle name="Normal 3 51" xfId="3630"/>
    <cellStyle name="Normal 3 51 2" xfId="3631"/>
    <cellStyle name="Normal 3 52" xfId="3632"/>
    <cellStyle name="Normal 3 52 2" xfId="3633"/>
    <cellStyle name="Normal 3 53" xfId="3634"/>
    <cellStyle name="Normal 3 53 2" xfId="3635"/>
    <cellStyle name="Normal 3 54" xfId="3636"/>
    <cellStyle name="Normal 3 54 2" xfId="3637"/>
    <cellStyle name="Normal 3 55" xfId="3638"/>
    <cellStyle name="Normal 3 55 2" xfId="3639"/>
    <cellStyle name="Normal 3 56" xfId="3640"/>
    <cellStyle name="Normal 3 56 2" xfId="3641"/>
    <cellStyle name="Normal 3 57" xfId="3642"/>
    <cellStyle name="Normal 3 57 2" xfId="3643"/>
    <cellStyle name="Normal 3 58" xfId="3644"/>
    <cellStyle name="Normal 3 58 2" xfId="3645"/>
    <cellStyle name="Normal 3 59" xfId="3646"/>
    <cellStyle name="Normal 3 59 2" xfId="3647"/>
    <cellStyle name="Normal 3 6" xfId="3648"/>
    <cellStyle name="Normal 3 6 10" xfId="3649"/>
    <cellStyle name="Normal 3 6 10 2" xfId="3650"/>
    <cellStyle name="Normal 3 6 11" xfId="3651"/>
    <cellStyle name="Normal 3 6 11 2" xfId="3652"/>
    <cellStyle name="Normal 3 6 12" xfId="3653"/>
    <cellStyle name="Normal 3 6 12 2" xfId="3654"/>
    <cellStyle name="Normal 3 6 13" xfId="3655"/>
    <cellStyle name="Normal 3 6 13 2" xfId="3656"/>
    <cellStyle name="Normal 3 6 14" xfId="3657"/>
    <cellStyle name="Normal 3 6 14 2" xfId="3658"/>
    <cellStyle name="Normal 3 6 15" xfId="3659"/>
    <cellStyle name="Normal 3 6 15 2" xfId="3660"/>
    <cellStyle name="Normal 3 6 16" xfId="3661"/>
    <cellStyle name="Normal 3 6 16 2" xfId="3662"/>
    <cellStyle name="Normal 3 6 17" xfId="3663"/>
    <cellStyle name="Normal 3 6 17 2" xfId="3664"/>
    <cellStyle name="Normal 3 6 18" xfId="3665"/>
    <cellStyle name="Normal 3 6 18 2" xfId="3666"/>
    <cellStyle name="Normal 3 6 19" xfId="3667"/>
    <cellStyle name="Normal 3 6 19 2" xfId="3668"/>
    <cellStyle name="Normal 3 6 2" xfId="3669"/>
    <cellStyle name="Normal 3 6 2 2" xfId="3670"/>
    <cellStyle name="Normal 3 6 20" xfId="3671"/>
    <cellStyle name="Normal 3 6 20 2" xfId="3672"/>
    <cellStyle name="Normal 3 6 21" xfId="3673"/>
    <cellStyle name="Normal 3 6 21 2" xfId="3674"/>
    <cellStyle name="Normal 3 6 22" xfId="3675"/>
    <cellStyle name="Normal 3 6 22 2" xfId="3676"/>
    <cellStyle name="Normal 3 6 23" xfId="3677"/>
    <cellStyle name="Normal 3 6 23 2" xfId="3678"/>
    <cellStyle name="Normal 3 6 24" xfId="3679"/>
    <cellStyle name="Normal 3 6 3" xfId="3680"/>
    <cellStyle name="Normal 3 6 3 2" xfId="3681"/>
    <cellStyle name="Normal 3 6 4" xfId="3682"/>
    <cellStyle name="Normal 3 6 4 2" xfId="3683"/>
    <cellStyle name="Normal 3 6 5" xfId="3684"/>
    <cellStyle name="Normal 3 6 5 2" xfId="3685"/>
    <cellStyle name="Normal 3 6 6" xfId="3686"/>
    <cellStyle name="Normal 3 6 6 2" xfId="3687"/>
    <cellStyle name="Normal 3 6 7" xfId="3688"/>
    <cellStyle name="Normal 3 6 7 2" xfId="3689"/>
    <cellStyle name="Normal 3 6 8" xfId="3690"/>
    <cellStyle name="Normal 3 6 8 2" xfId="3691"/>
    <cellStyle name="Normal 3 6 9" xfId="3692"/>
    <cellStyle name="Normal 3 6 9 2" xfId="3693"/>
    <cellStyle name="Normal 3 60" xfId="3694"/>
    <cellStyle name="Normal 3 60 2" xfId="3695"/>
    <cellStyle name="Normal 3 61" xfId="3696"/>
    <cellStyle name="Normal 3 61 2" xfId="3697"/>
    <cellStyle name="Normal 3 62" xfId="3698"/>
    <cellStyle name="Normal 3 62 2" xfId="3699"/>
    <cellStyle name="Normal 3 63" xfId="3700"/>
    <cellStyle name="Normal 3 63 2" xfId="3701"/>
    <cellStyle name="Normal 3 64" xfId="3702"/>
    <cellStyle name="Normal 3 64 2" xfId="3703"/>
    <cellStyle name="Normal 3 65" xfId="3704"/>
    <cellStyle name="Normal 3 65 2" xfId="3705"/>
    <cellStyle name="Normal 3 66" xfId="3706"/>
    <cellStyle name="Normal 3 67" xfId="3707"/>
    <cellStyle name="Normal 3 7" xfId="3708"/>
    <cellStyle name="Normal 3 7 10" xfId="3709"/>
    <cellStyle name="Normal 3 7 10 2" xfId="3710"/>
    <cellStyle name="Normal 3 7 11" xfId="3711"/>
    <cellStyle name="Normal 3 7 11 2" xfId="3712"/>
    <cellStyle name="Normal 3 7 12" xfId="3713"/>
    <cellStyle name="Normal 3 7 12 2" xfId="3714"/>
    <cellStyle name="Normal 3 7 13" xfId="3715"/>
    <cellStyle name="Normal 3 7 13 2" xfId="3716"/>
    <cellStyle name="Normal 3 7 14" xfId="3717"/>
    <cellStyle name="Normal 3 7 14 2" xfId="3718"/>
    <cellStyle name="Normal 3 7 15" xfId="3719"/>
    <cellStyle name="Normal 3 7 15 2" xfId="3720"/>
    <cellStyle name="Normal 3 7 16" xfId="3721"/>
    <cellStyle name="Normal 3 7 16 2" xfId="3722"/>
    <cellStyle name="Normal 3 7 17" xfId="3723"/>
    <cellStyle name="Normal 3 7 17 2" xfId="3724"/>
    <cellStyle name="Normal 3 7 18" xfId="3725"/>
    <cellStyle name="Normal 3 7 18 2" xfId="3726"/>
    <cellStyle name="Normal 3 7 19" xfId="3727"/>
    <cellStyle name="Normal 3 7 19 2" xfId="3728"/>
    <cellStyle name="Normal 3 7 2" xfId="3729"/>
    <cellStyle name="Normal 3 7 2 2" xfId="3730"/>
    <cellStyle name="Normal 3 7 20" xfId="3731"/>
    <cellStyle name="Normal 3 7 20 2" xfId="3732"/>
    <cellStyle name="Normal 3 7 21" xfId="3733"/>
    <cellStyle name="Normal 3 7 21 2" xfId="3734"/>
    <cellStyle name="Normal 3 7 22" xfId="3735"/>
    <cellStyle name="Normal 3 7 22 2" xfId="3736"/>
    <cellStyle name="Normal 3 7 23" xfId="3737"/>
    <cellStyle name="Normal 3 7 23 2" xfId="3738"/>
    <cellStyle name="Normal 3 7 24" xfId="3739"/>
    <cellStyle name="Normal 3 7 3" xfId="3740"/>
    <cellStyle name="Normal 3 7 3 2" xfId="3741"/>
    <cellStyle name="Normal 3 7 4" xfId="3742"/>
    <cellStyle name="Normal 3 7 4 2" xfId="3743"/>
    <cellStyle name="Normal 3 7 5" xfId="3744"/>
    <cellStyle name="Normal 3 7 5 2" xfId="3745"/>
    <cellStyle name="Normal 3 7 6" xfId="3746"/>
    <cellStyle name="Normal 3 7 6 2" xfId="3747"/>
    <cellStyle name="Normal 3 7 7" xfId="3748"/>
    <cellStyle name="Normal 3 7 7 2" xfId="3749"/>
    <cellStyle name="Normal 3 7 8" xfId="3750"/>
    <cellStyle name="Normal 3 7 8 2" xfId="3751"/>
    <cellStyle name="Normal 3 7 9" xfId="3752"/>
    <cellStyle name="Normal 3 7 9 2" xfId="3753"/>
    <cellStyle name="Normal 3 8" xfId="3754"/>
    <cellStyle name="Normal 3 8 10" xfId="3755"/>
    <cellStyle name="Normal 3 8 10 2" xfId="3756"/>
    <cellStyle name="Normal 3 8 11" xfId="3757"/>
    <cellStyle name="Normal 3 8 11 2" xfId="3758"/>
    <cellStyle name="Normal 3 8 12" xfId="3759"/>
    <cellStyle name="Normal 3 8 12 2" xfId="3760"/>
    <cellStyle name="Normal 3 8 13" xfId="3761"/>
    <cellStyle name="Normal 3 8 13 2" xfId="3762"/>
    <cellStyle name="Normal 3 8 14" xfId="3763"/>
    <cellStyle name="Normal 3 8 14 2" xfId="3764"/>
    <cellStyle name="Normal 3 8 15" xfId="3765"/>
    <cellStyle name="Normal 3 8 15 2" xfId="3766"/>
    <cellStyle name="Normal 3 8 16" xfId="3767"/>
    <cellStyle name="Normal 3 8 16 2" xfId="3768"/>
    <cellStyle name="Normal 3 8 17" xfId="3769"/>
    <cellStyle name="Normal 3 8 17 2" xfId="3770"/>
    <cellStyle name="Normal 3 8 18" xfId="3771"/>
    <cellStyle name="Normal 3 8 18 2" xfId="3772"/>
    <cellStyle name="Normal 3 8 19" xfId="3773"/>
    <cellStyle name="Normal 3 8 19 2" xfId="3774"/>
    <cellStyle name="Normal 3 8 2" xfId="3775"/>
    <cellStyle name="Normal 3 8 2 2" xfId="3776"/>
    <cellStyle name="Normal 3 8 20" xfId="3777"/>
    <cellStyle name="Normal 3 8 20 2" xfId="3778"/>
    <cellStyle name="Normal 3 8 21" xfId="3779"/>
    <cellStyle name="Normal 3 8 21 2" xfId="3780"/>
    <cellStyle name="Normal 3 8 22" xfId="3781"/>
    <cellStyle name="Normal 3 8 22 2" xfId="3782"/>
    <cellStyle name="Normal 3 8 23" xfId="3783"/>
    <cellStyle name="Normal 3 8 23 2" xfId="3784"/>
    <cellStyle name="Normal 3 8 24" xfId="3785"/>
    <cellStyle name="Normal 3 8 3" xfId="3786"/>
    <cellStyle name="Normal 3 8 3 2" xfId="3787"/>
    <cellStyle name="Normal 3 8 4" xfId="3788"/>
    <cellStyle name="Normal 3 8 4 2" xfId="3789"/>
    <cellStyle name="Normal 3 8 5" xfId="3790"/>
    <cellStyle name="Normal 3 8 5 2" xfId="3791"/>
    <cellStyle name="Normal 3 8 6" xfId="3792"/>
    <cellStyle name="Normal 3 8 6 2" xfId="3793"/>
    <cellStyle name="Normal 3 8 7" xfId="3794"/>
    <cellStyle name="Normal 3 8 7 2" xfId="3795"/>
    <cellStyle name="Normal 3 8 8" xfId="3796"/>
    <cellStyle name="Normal 3 8 8 2" xfId="3797"/>
    <cellStyle name="Normal 3 8 9" xfId="3798"/>
    <cellStyle name="Normal 3 8 9 2" xfId="3799"/>
    <cellStyle name="Normal 3 9" xfId="3800"/>
    <cellStyle name="Normal 3 9 10" xfId="3801"/>
    <cellStyle name="Normal 3 9 10 2" xfId="3802"/>
    <cellStyle name="Normal 3 9 11" xfId="3803"/>
    <cellStyle name="Normal 3 9 11 2" xfId="3804"/>
    <cellStyle name="Normal 3 9 12" xfId="3805"/>
    <cellStyle name="Normal 3 9 12 2" xfId="3806"/>
    <cellStyle name="Normal 3 9 13" xfId="3807"/>
    <cellStyle name="Normal 3 9 13 2" xfId="3808"/>
    <cellStyle name="Normal 3 9 14" xfId="3809"/>
    <cellStyle name="Normal 3 9 14 2" xfId="3810"/>
    <cellStyle name="Normal 3 9 15" xfId="3811"/>
    <cellStyle name="Normal 3 9 15 2" xfId="3812"/>
    <cellStyle name="Normal 3 9 16" xfId="3813"/>
    <cellStyle name="Normal 3 9 16 2" xfId="3814"/>
    <cellStyle name="Normal 3 9 17" xfId="3815"/>
    <cellStyle name="Normal 3 9 17 2" xfId="3816"/>
    <cellStyle name="Normal 3 9 18" xfId="3817"/>
    <cellStyle name="Normal 3 9 18 2" xfId="3818"/>
    <cellStyle name="Normal 3 9 19" xfId="3819"/>
    <cellStyle name="Normal 3 9 19 2" xfId="3820"/>
    <cellStyle name="Normal 3 9 2" xfId="3821"/>
    <cellStyle name="Normal 3 9 2 2" xfId="3822"/>
    <cellStyle name="Normal 3 9 20" xfId="3823"/>
    <cellStyle name="Normal 3 9 20 2" xfId="3824"/>
    <cellStyle name="Normal 3 9 21" xfId="3825"/>
    <cellStyle name="Normal 3 9 21 2" xfId="3826"/>
    <cellStyle name="Normal 3 9 22" xfId="3827"/>
    <cellStyle name="Normal 3 9 22 2" xfId="3828"/>
    <cellStyle name="Normal 3 9 23" xfId="3829"/>
    <cellStyle name="Normal 3 9 23 2" xfId="3830"/>
    <cellStyle name="Normal 3 9 24" xfId="3831"/>
    <cellStyle name="Normal 3 9 3" xfId="3832"/>
    <cellStyle name="Normal 3 9 3 2" xfId="3833"/>
    <cellStyle name="Normal 3 9 4" xfId="3834"/>
    <cellStyle name="Normal 3 9 4 2" xfId="3835"/>
    <cellStyle name="Normal 3 9 5" xfId="3836"/>
    <cellStyle name="Normal 3 9 5 2" xfId="3837"/>
    <cellStyle name="Normal 3 9 6" xfId="3838"/>
    <cellStyle name="Normal 3 9 6 2" xfId="3839"/>
    <cellStyle name="Normal 3 9 7" xfId="3840"/>
    <cellStyle name="Normal 3 9 7 2" xfId="3841"/>
    <cellStyle name="Normal 3 9 8" xfId="3842"/>
    <cellStyle name="Normal 3 9 8 2" xfId="3843"/>
    <cellStyle name="Normal 3 9 9" xfId="3844"/>
    <cellStyle name="Normal 3 9 9 2" xfId="3845"/>
    <cellStyle name="Normal 30" xfId="3846"/>
    <cellStyle name="Normal 31" xfId="3847"/>
    <cellStyle name="Normal 31 2" xfId="3848"/>
    <cellStyle name="Normal 32" xfId="3849"/>
    <cellStyle name="Normal 32 2" xfId="3850"/>
    <cellStyle name="Normal 33" xfId="3851"/>
    <cellStyle name="Normal 33 2" xfId="3852"/>
    <cellStyle name="Normal 34" xfId="3853"/>
    <cellStyle name="Normal 34 2" xfId="3854"/>
    <cellStyle name="Normal 35" xfId="3855"/>
    <cellStyle name="Normal 35 2" xfId="3856"/>
    <cellStyle name="Normal 36" xfId="3857"/>
    <cellStyle name="Normal 36 2" xfId="3858"/>
    <cellStyle name="Normal 37" xfId="3859"/>
    <cellStyle name="Normal 37 2" xfId="3860"/>
    <cellStyle name="Normal 38" xfId="3861"/>
    <cellStyle name="Normal 38 2" xfId="3862"/>
    <cellStyle name="Normal 39" xfId="3863"/>
    <cellStyle name="Normal 39 2" xfId="3864"/>
    <cellStyle name="Normal 4" xfId="3865"/>
    <cellStyle name="Normal 4 2" xfId="3866"/>
    <cellStyle name="Normal 4 2 2" xfId="3867"/>
    <cellStyle name="Normal 4 3" xfId="3868"/>
    <cellStyle name="Normal 40" xfId="3869"/>
    <cellStyle name="Normal 40 2" xfId="3870"/>
    <cellStyle name="Normal 41" xfId="3871"/>
    <cellStyle name="Normal 41 2" xfId="3872"/>
    <cellStyle name="Normal 42" xfId="3873"/>
    <cellStyle name="Normal 42 2" xfId="3874"/>
    <cellStyle name="Normal 43" xfId="3875"/>
    <cellStyle name="Normal 43 2" xfId="3876"/>
    <cellStyle name="Normal 44" xfId="3877"/>
    <cellStyle name="Normal 44 2" xfId="3878"/>
    <cellStyle name="Normal 45" xfId="3879"/>
    <cellStyle name="Normal 45 2" xfId="3880"/>
    <cellStyle name="Normal 46" xfId="3881"/>
    <cellStyle name="Normal 46 2" xfId="3882"/>
    <cellStyle name="Normal 47" xfId="3883"/>
    <cellStyle name="Normal 47 2" xfId="3884"/>
    <cellStyle name="Normal 48" xfId="3885"/>
    <cellStyle name="Normal 49" xfId="3886"/>
    <cellStyle name="Normal 49 2" xfId="3887"/>
    <cellStyle name="Normal 5" xfId="3888"/>
    <cellStyle name="Normal 5 10" xfId="3889"/>
    <cellStyle name="Normal 5 10 2" xfId="3890"/>
    <cellStyle name="Normal 5 11" xfId="3891"/>
    <cellStyle name="Normal 5 11 2" xfId="3892"/>
    <cellStyle name="Normal 5 12" xfId="3893"/>
    <cellStyle name="Normal 5 12 2" xfId="3894"/>
    <cellStyle name="Normal 5 13" xfId="3895"/>
    <cellStyle name="Normal 5 13 2" xfId="3896"/>
    <cellStyle name="Normal 5 14" xfId="3897"/>
    <cellStyle name="Normal 5 14 2" xfId="3898"/>
    <cellStyle name="Normal 5 15" xfId="3899"/>
    <cellStyle name="Normal 5 15 2" xfId="3900"/>
    <cellStyle name="Normal 5 16" xfId="3901"/>
    <cellStyle name="Normal 5 16 2" xfId="3902"/>
    <cellStyle name="Normal 5 17" xfId="3903"/>
    <cellStyle name="Normal 5 17 2" xfId="3904"/>
    <cellStyle name="Normal 5 18" xfId="3905"/>
    <cellStyle name="Normal 5 18 2" xfId="3906"/>
    <cellStyle name="Normal 5 19" xfId="3907"/>
    <cellStyle name="Normal 5 19 2" xfId="3908"/>
    <cellStyle name="Normal 5 2" xfId="3909"/>
    <cellStyle name="Normal 5 2 10" xfId="3910"/>
    <cellStyle name="Normal 5 2 10 2" xfId="3911"/>
    <cellStyle name="Normal 5 2 11" xfId="3912"/>
    <cellStyle name="Normal 5 2 11 2" xfId="3913"/>
    <cellStyle name="Normal 5 2 12" xfId="3914"/>
    <cellStyle name="Normal 5 2 12 2" xfId="3915"/>
    <cellStyle name="Normal 5 2 13" xfId="3916"/>
    <cellStyle name="Normal 5 2 13 2" xfId="3917"/>
    <cellStyle name="Normal 5 2 14" xfId="3918"/>
    <cellStyle name="Normal 5 2 14 2" xfId="3919"/>
    <cellStyle name="Normal 5 2 15" xfId="3920"/>
    <cellStyle name="Normal 5 2 15 2" xfId="3921"/>
    <cellStyle name="Normal 5 2 16" xfId="3922"/>
    <cellStyle name="Normal 5 2 16 2" xfId="3923"/>
    <cellStyle name="Normal 5 2 17" xfId="3924"/>
    <cellStyle name="Normal 5 2 17 2" xfId="3925"/>
    <cellStyle name="Normal 5 2 18" xfId="3926"/>
    <cellStyle name="Normal 5 2 18 2" xfId="3927"/>
    <cellStyle name="Normal 5 2 19" xfId="3928"/>
    <cellStyle name="Normal 5 2 19 2" xfId="3929"/>
    <cellStyle name="Normal 5 2 2" xfId="3930"/>
    <cellStyle name="Normal 5 2 2 2" xfId="3931"/>
    <cellStyle name="Normal 5 2 20" xfId="3932"/>
    <cellStyle name="Normal 5 2 20 2" xfId="3933"/>
    <cellStyle name="Normal 5 2 21" xfId="3934"/>
    <cellStyle name="Normal 5 2 21 2" xfId="3935"/>
    <cellStyle name="Normal 5 2 22" xfId="3936"/>
    <cellStyle name="Normal 5 2 22 2" xfId="3937"/>
    <cellStyle name="Normal 5 2 23" xfId="3938"/>
    <cellStyle name="Normal 5 2 23 2" xfId="3939"/>
    <cellStyle name="Normal 5 2 24" xfId="3940"/>
    <cellStyle name="Normal 5 2 3" xfId="3941"/>
    <cellStyle name="Normal 5 2 3 2" xfId="3942"/>
    <cellStyle name="Normal 5 2 4" xfId="3943"/>
    <cellStyle name="Normal 5 2 4 2" xfId="3944"/>
    <cellStyle name="Normal 5 2 5" xfId="3945"/>
    <cellStyle name="Normal 5 2 5 2" xfId="3946"/>
    <cellStyle name="Normal 5 2 6" xfId="3947"/>
    <cellStyle name="Normal 5 2 6 2" xfId="3948"/>
    <cellStyle name="Normal 5 2 7" xfId="3949"/>
    <cellStyle name="Normal 5 2 7 2" xfId="3950"/>
    <cellStyle name="Normal 5 2 8" xfId="3951"/>
    <cellStyle name="Normal 5 2 8 2" xfId="3952"/>
    <cellStyle name="Normal 5 2 9" xfId="3953"/>
    <cellStyle name="Normal 5 2 9 2" xfId="3954"/>
    <cellStyle name="Normal 5 20" xfId="3955"/>
    <cellStyle name="Normal 5 20 2" xfId="3956"/>
    <cellStyle name="Normal 5 21" xfId="3957"/>
    <cellStyle name="Normal 5 21 2" xfId="3958"/>
    <cellStyle name="Normal 5 22" xfId="3959"/>
    <cellStyle name="Normal 5 22 2" xfId="3960"/>
    <cellStyle name="Normal 5 23" xfId="3961"/>
    <cellStyle name="Normal 5 23 2" xfId="3962"/>
    <cellStyle name="Normal 5 24" xfId="3963"/>
    <cellStyle name="Normal 5 24 2" xfId="3964"/>
    <cellStyle name="Normal 5 25" xfId="3965"/>
    <cellStyle name="Normal 5 3" xfId="3966"/>
    <cellStyle name="Normal 5 3 2" xfId="3967"/>
    <cellStyle name="Normal 5 4" xfId="3968"/>
    <cellStyle name="Normal 5 4 2" xfId="3969"/>
    <cellStyle name="Normal 5 5" xfId="3970"/>
    <cellStyle name="Normal 5 5 2" xfId="3971"/>
    <cellStyle name="Normal 5 6" xfId="3972"/>
    <cellStyle name="Normal 5 6 2" xfId="3973"/>
    <cellStyle name="Normal 5 7" xfId="3974"/>
    <cellStyle name="Normal 5 7 2" xfId="3975"/>
    <cellStyle name="Normal 5 8" xfId="3976"/>
    <cellStyle name="Normal 5 8 2" xfId="3977"/>
    <cellStyle name="Normal 5 9" xfId="3978"/>
    <cellStyle name="Normal 5 9 2" xfId="3979"/>
    <cellStyle name="Normal 50" xfId="3980"/>
    <cellStyle name="Normal 50 2" xfId="3981"/>
    <cellStyle name="Normal 6" xfId="3982"/>
    <cellStyle name="Normal 6 2" xfId="3983"/>
    <cellStyle name="Normal 7" xfId="3984"/>
    <cellStyle name="Normal 7 10" xfId="3985"/>
    <cellStyle name="Normal 7 10 2" xfId="3986"/>
    <cellStyle name="Normal 7 11" xfId="3987"/>
    <cellStyle name="Normal 7 11 2" xfId="3988"/>
    <cellStyle name="Normal 7 12" xfId="3989"/>
    <cellStyle name="Normal 7 12 2" xfId="3990"/>
    <cellStyle name="Normal 7 13" xfId="3991"/>
    <cellStyle name="Normal 7 13 2" xfId="3992"/>
    <cellStyle name="Normal 7 14" xfId="3993"/>
    <cellStyle name="Normal 7 14 2" xfId="3994"/>
    <cellStyle name="Normal 7 15" xfId="3995"/>
    <cellStyle name="Normal 7 15 2" xfId="3996"/>
    <cellStyle name="Normal 7 16" xfId="3997"/>
    <cellStyle name="Normal 7 16 2" xfId="3998"/>
    <cellStyle name="Normal 7 17" xfId="3999"/>
    <cellStyle name="Normal 7 17 2" xfId="4000"/>
    <cellStyle name="Normal 7 18" xfId="4001"/>
    <cellStyle name="Normal 7 18 2" xfId="4002"/>
    <cellStyle name="Normal 7 19" xfId="4003"/>
    <cellStyle name="Normal 7 19 2" xfId="4004"/>
    <cellStyle name="Normal 7 2" xfId="4005"/>
    <cellStyle name="Normal 7 2 10" xfId="4006"/>
    <cellStyle name="Normal 7 2 10 2" xfId="4007"/>
    <cellStyle name="Normal 7 2 11" xfId="4008"/>
    <cellStyle name="Normal 7 2 11 2" xfId="4009"/>
    <cellStyle name="Normal 7 2 12" xfId="4010"/>
    <cellStyle name="Normal 7 2 12 2" xfId="4011"/>
    <cellStyle name="Normal 7 2 13" xfId="4012"/>
    <cellStyle name="Normal 7 2 13 2" xfId="4013"/>
    <cellStyle name="Normal 7 2 14" xfId="4014"/>
    <cellStyle name="Normal 7 2 14 2" xfId="4015"/>
    <cellStyle name="Normal 7 2 15" xfId="4016"/>
    <cellStyle name="Normal 7 2 15 2" xfId="4017"/>
    <cellStyle name="Normal 7 2 16" xfId="4018"/>
    <cellStyle name="Normal 7 2 16 2" xfId="4019"/>
    <cellStyle name="Normal 7 2 17" xfId="4020"/>
    <cellStyle name="Normal 7 2 17 2" xfId="4021"/>
    <cellStyle name="Normal 7 2 18" xfId="4022"/>
    <cellStyle name="Normal 7 2 18 2" xfId="4023"/>
    <cellStyle name="Normal 7 2 19" xfId="4024"/>
    <cellStyle name="Normal 7 2 19 2" xfId="4025"/>
    <cellStyle name="Normal 7 2 2" xfId="4026"/>
    <cellStyle name="Normal 7 2 2 2" xfId="4027"/>
    <cellStyle name="Normal 7 2 20" xfId="4028"/>
    <cellStyle name="Normal 7 2 20 2" xfId="4029"/>
    <cellStyle name="Normal 7 2 21" xfId="4030"/>
    <cellStyle name="Normal 7 2 21 2" xfId="4031"/>
    <cellStyle name="Normal 7 2 22" xfId="4032"/>
    <cellStyle name="Normal 7 2 22 2" xfId="4033"/>
    <cellStyle name="Normal 7 2 23" xfId="4034"/>
    <cellStyle name="Normal 7 2 23 2" xfId="4035"/>
    <cellStyle name="Normal 7 2 24" xfId="4036"/>
    <cellStyle name="Normal 7 2 3" xfId="4037"/>
    <cellStyle name="Normal 7 2 3 2" xfId="4038"/>
    <cellStyle name="Normal 7 2 4" xfId="4039"/>
    <cellStyle name="Normal 7 2 4 2" xfId="4040"/>
    <cellStyle name="Normal 7 2 5" xfId="4041"/>
    <cellStyle name="Normal 7 2 5 2" xfId="4042"/>
    <cellStyle name="Normal 7 2 6" xfId="4043"/>
    <cellStyle name="Normal 7 2 6 2" xfId="4044"/>
    <cellStyle name="Normal 7 2 7" xfId="4045"/>
    <cellStyle name="Normal 7 2 7 2" xfId="4046"/>
    <cellStyle name="Normal 7 2 8" xfId="4047"/>
    <cellStyle name="Normal 7 2 8 2" xfId="4048"/>
    <cellStyle name="Normal 7 2 9" xfId="4049"/>
    <cellStyle name="Normal 7 2 9 2" xfId="4050"/>
    <cellStyle name="Normal 7 20" xfId="4051"/>
    <cellStyle name="Normal 7 20 2" xfId="4052"/>
    <cellStyle name="Normal 7 21" xfId="4053"/>
    <cellStyle name="Normal 7 21 2" xfId="4054"/>
    <cellStyle name="Normal 7 22" xfId="4055"/>
    <cellStyle name="Normal 7 22 2" xfId="4056"/>
    <cellStyle name="Normal 7 23" xfId="4057"/>
    <cellStyle name="Normal 7 23 2" xfId="4058"/>
    <cellStyle name="Normal 7 24" xfId="4059"/>
    <cellStyle name="Normal 7 24 2" xfId="4060"/>
    <cellStyle name="Normal 7 25" xfId="4061"/>
    <cellStyle name="Normal 7 3" xfId="4062"/>
    <cellStyle name="Normal 7 3 2" xfId="4063"/>
    <cellStyle name="Normal 7 4" xfId="4064"/>
    <cellStyle name="Normal 7 4 2" xfId="4065"/>
    <cellStyle name="Normal 7 5" xfId="4066"/>
    <cellStyle name="Normal 7 5 2" xfId="4067"/>
    <cellStyle name="Normal 7 6" xfId="4068"/>
    <cellStyle name="Normal 7 6 2" xfId="4069"/>
    <cellStyle name="Normal 7 7" xfId="4070"/>
    <cellStyle name="Normal 7 7 2" xfId="4071"/>
    <cellStyle name="Normal 7 8" xfId="4072"/>
    <cellStyle name="Normal 7 8 2" xfId="4073"/>
    <cellStyle name="Normal 7 9" xfId="4074"/>
    <cellStyle name="Normal 7 9 2" xfId="4075"/>
    <cellStyle name="Normal 8" xfId="4076"/>
    <cellStyle name="Normal 8 2" xfId="4077"/>
    <cellStyle name="Normal 8 2 2" xfId="4078"/>
    <cellStyle name="Normal 8 2 3" xfId="4079"/>
    <cellStyle name="Normal 8 3" xfId="4080"/>
    <cellStyle name="Normal 8 3 2" xfId="4081"/>
    <cellStyle name="Normal 8 3 3" xfId="4082"/>
    <cellStyle name="Normal 8 4" xfId="4083"/>
    <cellStyle name="Normal 8 4 2" xfId="4084"/>
    <cellStyle name="Normal 8 4 3" xfId="4085"/>
    <cellStyle name="Normal 8 5" xfId="4086"/>
    <cellStyle name="Normal 8 5 2" xfId="4087"/>
    <cellStyle name="Normal 8 5 3" xfId="4088"/>
    <cellStyle name="Normal 8 6" xfId="4089"/>
    <cellStyle name="Normal 8 6 2" xfId="4090"/>
    <cellStyle name="Normal 8 6 3" xfId="4091"/>
    <cellStyle name="Normal 9" xfId="4092"/>
    <cellStyle name="Normal 9 2" xfId="4093"/>
    <cellStyle name="Note 2" xfId="4094"/>
    <cellStyle name="Note 2 2" xfId="4095"/>
    <cellStyle name="Note 2 2 2" xfId="4096"/>
    <cellStyle name="Note 2 3" xfId="4097"/>
    <cellStyle name="Output 2" xfId="4098"/>
    <cellStyle name="Output 2 2" xfId="4099"/>
    <cellStyle name="Percent" xfId="2" builtinId="5"/>
    <cellStyle name="Percent 2" xfId="4100"/>
    <cellStyle name="Percent 2 10" xfId="4101"/>
    <cellStyle name="Percent 2 2" xfId="4102"/>
    <cellStyle name="Percent 2 2 2" xfId="4103"/>
    <cellStyle name="Percent 2 3" xfId="4104"/>
    <cellStyle name="Percent 2 3 2" xfId="4105"/>
    <cellStyle name="Percent 2 4" xfId="4106"/>
    <cellStyle name="Percent 2 4 2" xfId="4107"/>
    <cellStyle name="Percent 2 5" xfId="4108"/>
    <cellStyle name="Percent 2 5 2" xfId="4109"/>
    <cellStyle name="Percent 2 6" xfId="4110"/>
    <cellStyle name="Percent 2 6 2" xfId="4111"/>
    <cellStyle name="Percent 2 7" xfId="4112"/>
    <cellStyle name="Percent 2 7 2" xfId="4113"/>
    <cellStyle name="Percent 2 8" xfId="4114"/>
    <cellStyle name="Percent 2 8 2" xfId="4115"/>
    <cellStyle name="Percent 2 9" xfId="4116"/>
    <cellStyle name="Percent 3" xfId="4117"/>
    <cellStyle name="Percent 3 2" xfId="4118"/>
    <cellStyle name="Percent 4" xfId="4119"/>
    <cellStyle name="Percent 4 2" xfId="4120"/>
    <cellStyle name="Percent 5" xfId="4121"/>
    <cellStyle name="Percent 5 2" xfId="4122"/>
    <cellStyle name="Percent 5 3" xfId="4123"/>
    <cellStyle name="Title 2" xfId="4124"/>
    <cellStyle name="Title 3" xfId="4125"/>
    <cellStyle name="Total 2" xfId="4126"/>
    <cellStyle name="Total 2 2" xfId="4127"/>
    <cellStyle name="Warning Text 2" xfId="41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45099656480136"/>
          <c:y val="4.1163649521432061E-2"/>
          <c:w val="0.79056613193711833"/>
          <c:h val="0.76694479385910241"/>
        </c:manualLayout>
      </c:layout>
      <c:scatterChart>
        <c:scatterStyle val="lineMarker"/>
        <c:varyColors val="0"/>
        <c:ser>
          <c:idx val="0"/>
          <c:order val="0"/>
          <c:tx>
            <c:v>Baseline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806506541408899"/>
                  <c:y val="0.44660143539443292"/>
                </c:manualLayout>
              </c:layout>
              <c:numFmt formatCode="#,##0" sourceLinked="0"/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'VFD cooling cost'!$B$5:$B$23</c:f>
              <c:numCache>
                <c:formatCode>General</c:formatCode>
                <c:ptCount val="19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75</c:v>
                </c:pt>
                <c:pt idx="9">
                  <c:v>100</c:v>
                </c:pt>
                <c:pt idx="10">
                  <c:v>125</c:v>
                </c:pt>
                <c:pt idx="11">
                  <c:v>150</c:v>
                </c:pt>
                <c:pt idx="12">
                  <c:v>200</c:v>
                </c:pt>
                <c:pt idx="13">
                  <c:v>250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500</c:v>
                </c:pt>
                <c:pt idx="18">
                  <c:v>600</c:v>
                </c:pt>
              </c:numCache>
            </c:numRef>
          </c:xVal>
          <c:yVal>
            <c:numRef>
              <c:f>'VFD cooling cost'!$H$5:$H$23</c:f>
              <c:numCache>
                <c:formatCode>0</c:formatCode>
                <c:ptCount val="19"/>
                <c:pt idx="0">
                  <c:v>7166.7340800000011</c:v>
                </c:pt>
                <c:pt idx="1">
                  <c:v>7319.3510400000005</c:v>
                </c:pt>
                <c:pt idx="2">
                  <c:v>8008.1676800000005</c:v>
                </c:pt>
                <c:pt idx="3">
                  <c:v>8908.386559999999</c:v>
                </c:pt>
                <c:pt idx="4">
                  <c:v>9933.4028800000015</c:v>
                </c:pt>
                <c:pt idx="5">
                  <c:v>11307.889920000001</c:v>
                </c:pt>
                <c:pt idx="6">
                  <c:v>11582.62528</c:v>
                </c:pt>
                <c:pt idx="7">
                  <c:v>13453.031680000002</c:v>
                </c:pt>
                <c:pt idx="8">
                  <c:v>14118.919680000001</c:v>
                </c:pt>
                <c:pt idx="9">
                  <c:v>16434.03008</c:v>
                </c:pt>
                <c:pt idx="10">
                  <c:v>19778.332159999998</c:v>
                </c:pt>
                <c:pt idx="11">
                  <c:v>25173.944320000002</c:v>
                </c:pt>
                <c:pt idx="12">
                  <c:v>30329.991679999999</c:v>
                </c:pt>
                <c:pt idx="13">
                  <c:v>35868.439039999997</c:v>
                </c:pt>
                <c:pt idx="14">
                  <c:v>38124.764160000006</c:v>
                </c:pt>
                <c:pt idx="15">
                  <c:v>53110.670848000002</c:v>
                </c:pt>
                <c:pt idx="16">
                  <c:v>61851.66848</c:v>
                </c:pt>
                <c:pt idx="17">
                  <c:v>73749.846527999995</c:v>
                </c:pt>
                <c:pt idx="18">
                  <c:v>88350.716108799999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DF5-4E7C-896F-52114AFE07F2}"/>
            </c:ext>
          </c:extLst>
        </c:ser>
        <c:ser>
          <c:idx val="1"/>
          <c:order val="1"/>
          <c:tx>
            <c:v>Air-to-air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64506325771528972"/>
                  <c:y val="6.7851127641487596E-2"/>
                </c:manualLayout>
              </c:layout>
              <c:numFmt formatCode="#,##0" sourceLinked="0"/>
              <c:spPr>
                <a:noFill/>
                <a:ln>
                  <a:solidFill>
                    <a:schemeClr val="accent2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'VFD cooling cost'!$B$28:$B$38</c:f>
              <c:numCache>
                <c:formatCode>General</c:formatCode>
                <c:ptCount val="11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75</c:v>
                </c:pt>
                <c:pt idx="9">
                  <c:v>100</c:v>
                </c:pt>
                <c:pt idx="10">
                  <c:v>125</c:v>
                </c:pt>
              </c:numCache>
            </c:numRef>
          </c:xVal>
          <c:yVal>
            <c:numRef>
              <c:f>'VFD cooling cost'!$H$28:$H$38</c:f>
              <c:numCache>
                <c:formatCode>0</c:formatCode>
                <c:ptCount val="11"/>
                <c:pt idx="0">
                  <c:v>8300.0808959999995</c:v>
                </c:pt>
                <c:pt idx="1">
                  <c:v>8483.2212479999998</c:v>
                </c:pt>
                <c:pt idx="2">
                  <c:v>9269.8012159999998</c:v>
                </c:pt>
                <c:pt idx="3">
                  <c:v>10350.063871999999</c:v>
                </c:pt>
                <c:pt idx="4">
                  <c:v>11540.083455999998</c:v>
                </c:pt>
                <c:pt idx="5">
                  <c:v>13149.467903999997</c:v>
                </c:pt>
                <c:pt idx="6">
                  <c:v>13459.150335999999</c:v>
                </c:pt>
                <c:pt idx="7">
                  <c:v>15643.638016000001</c:v>
                </c:pt>
                <c:pt idx="8">
                  <c:v>20721.1736064</c:v>
                </c:pt>
                <c:pt idx="9">
                  <c:v>24474.068480000002</c:v>
                </c:pt>
                <c:pt idx="10">
                  <c:v>29073.103155200002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DF5-4E7C-896F-52114AFE07F2}"/>
            </c:ext>
          </c:extLst>
        </c:ser>
        <c:ser>
          <c:idx val="2"/>
          <c:order val="2"/>
          <c:tx>
            <c:v>Water to Air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1104797382978931"/>
                  <c:y val="0.42844161436858497"/>
                </c:manualLayout>
              </c:layout>
              <c:numFmt formatCode="#,##0" sourceLinked="0"/>
              <c:spPr>
                <a:noFill/>
                <a:ln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'VFD cooling cost'!$B$56:$B$68</c:f>
              <c:numCache>
                <c:formatCode>General</c:formatCode>
                <c:ptCount val="13"/>
                <c:pt idx="0">
                  <c:v>50</c:v>
                </c:pt>
                <c:pt idx="1">
                  <c:v>60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200</c:v>
                </c:pt>
                <c:pt idx="7">
                  <c:v>250</c:v>
                </c:pt>
                <c:pt idx="8">
                  <c:v>300</c:v>
                </c:pt>
                <c:pt idx="9">
                  <c:v>350</c:v>
                </c:pt>
                <c:pt idx="10">
                  <c:v>400</c:v>
                </c:pt>
                <c:pt idx="11">
                  <c:v>500</c:v>
                </c:pt>
                <c:pt idx="12">
                  <c:v>600</c:v>
                </c:pt>
              </c:numCache>
            </c:numRef>
          </c:xVal>
          <c:yVal>
            <c:numRef>
              <c:f>'VFD cooling cost'!$H$56:$H$68</c:f>
              <c:numCache>
                <c:formatCode>0</c:formatCode>
                <c:ptCount val="13"/>
                <c:pt idx="0">
                  <c:v>19324.065279999999</c:v>
                </c:pt>
                <c:pt idx="1">
                  <c:v>20258.863359999999</c:v>
                </c:pt>
                <c:pt idx="2">
                  <c:v>25294.373990399996</c:v>
                </c:pt>
                <c:pt idx="3">
                  <c:v>29531.661824000003</c:v>
                </c:pt>
                <c:pt idx="4">
                  <c:v>33079.187763199996</c:v>
                </c:pt>
                <c:pt idx="5">
                  <c:v>39651.9411712</c:v>
                </c:pt>
                <c:pt idx="6">
                  <c:v>45616.637235200003</c:v>
                </c:pt>
                <c:pt idx="7">
                  <c:v>54273.602048000001</c:v>
                </c:pt>
                <c:pt idx="8">
                  <c:v>59133.262848000006</c:v>
                </c:pt>
                <c:pt idx="9">
                  <c:v>77140.100608000008</c:v>
                </c:pt>
                <c:pt idx="10">
                  <c:v>84450.037759999992</c:v>
                </c:pt>
                <c:pt idx="11">
                  <c:v>100818.34444799999</c:v>
                </c:pt>
                <c:pt idx="12">
                  <c:v>111592.73082879999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DF5-4E7C-896F-52114AFE07F2}"/>
            </c:ext>
          </c:extLst>
        </c:ser>
        <c:ser>
          <c:idx val="3"/>
          <c:order val="3"/>
          <c:tx>
            <c:v>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2456855662877614"/>
                  <c:y val="0.3857701500046245"/>
                </c:manualLayout>
              </c:layout>
              <c:numFmt formatCode="#,##0" sourceLinked="0"/>
              <c:spPr>
                <a:noFill/>
                <a:ln>
                  <a:solidFill>
                    <a:srgbClr val="FFC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'VFD cooling cost'!$B$72:$B$89</c:f>
              <c:numCache>
                <c:formatCode>General</c:formatCode>
                <c:ptCount val="18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75</c:v>
                </c:pt>
                <c:pt idx="9">
                  <c:v>100</c:v>
                </c:pt>
                <c:pt idx="10">
                  <c:v>125</c:v>
                </c:pt>
                <c:pt idx="11">
                  <c:v>150</c:v>
                </c:pt>
                <c:pt idx="12">
                  <c:v>200</c:v>
                </c:pt>
                <c:pt idx="13">
                  <c:v>250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500</c:v>
                </c:pt>
              </c:numCache>
            </c:numRef>
          </c:xVal>
          <c:yVal>
            <c:numRef>
              <c:f>'VFD cooling cost'!$H$72:$H$89</c:f>
              <c:numCache>
                <c:formatCode>0</c:formatCode>
                <c:ptCount val="18"/>
                <c:pt idx="0">
                  <c:v>9433.4277119999988</c:v>
                </c:pt>
                <c:pt idx="1">
                  <c:v>9647.0914559999983</c:v>
                </c:pt>
                <c:pt idx="2">
                  <c:v>10531.434751999999</c:v>
                </c:pt>
                <c:pt idx="3">
                  <c:v>11791.741184</c:v>
                </c:pt>
                <c:pt idx="4">
                  <c:v>13146.764031999999</c:v>
                </c:pt>
                <c:pt idx="5">
                  <c:v>14991.045888000001</c:v>
                </c:pt>
                <c:pt idx="6">
                  <c:v>15335.675391999997</c:v>
                </c:pt>
                <c:pt idx="7">
                  <c:v>17834.244351999998</c:v>
                </c:pt>
                <c:pt idx="8">
                  <c:v>22944.9575424</c:v>
                </c:pt>
                <c:pt idx="9">
                  <c:v>27000.874496</c:v>
                </c:pt>
                <c:pt idx="10">
                  <c:v>32268.769587199997</c:v>
                </c:pt>
                <c:pt idx="11">
                  <c:v>40234.097459199991</c:v>
                </c:pt>
                <c:pt idx="12">
                  <c:v>47529.436467200001</c:v>
                </c:pt>
                <c:pt idx="13">
                  <c:v>58536.702464000002</c:v>
                </c:pt>
                <c:pt idx="14">
                  <c:v>62536.399872000002</c:v>
                </c:pt>
                <c:pt idx="15">
                  <c:v>66930.247168000002</c:v>
                </c:pt>
                <c:pt idx="16">
                  <c:v>78205.128704000002</c:v>
                </c:pt>
                <c:pt idx="17">
                  <c:v>92757.514751999988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4DF5-4E7C-896F-52114AFE0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52512"/>
        <c:axId val="110754432"/>
      </c:scatterChart>
      <c:valAx>
        <c:axId val="110752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Motor HP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54432"/>
        <c:crosses val="autoZero"/>
        <c:crossBetween val="midCat"/>
      </c:valAx>
      <c:valAx>
        <c:axId val="11075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installed cost for baseline VFD system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52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202748</xdr:colOff>
      <xdr:row>5</xdr:row>
      <xdr:rowOff>122635</xdr:rowOff>
    </xdr:from>
    <xdr:to>
      <xdr:col>28</xdr:col>
      <xdr:colOff>253173</xdr:colOff>
      <xdr:row>23</xdr:row>
      <xdr:rowOff>92848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eeresources.com/KevinShared/DMQC/InteractiveEffects/Interactive%20Effects_100226/Interactive%20Effects_10022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Projects/DEER2013/Lighting%20Workbook/Res/DEER2010-2012ResidentialImpacts%20v1_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WINDOWS/Temporary%20Internet%20Files/Content.Outlook/0CHIRH6H/Dual_baseli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Results"/>
      <sheetName val="Weighting Factors"/>
      <sheetName val="Results Bkgnd"/>
      <sheetName val="Lookups"/>
      <sheetName val="DmdModTable"/>
      <sheetName val="GasPAC"/>
      <sheetName val="HP"/>
      <sheetName val="PVAV"/>
      <sheetName val="SVAV"/>
      <sheetName val="WLHP"/>
      <sheetName val="ElecHeat"/>
      <sheetName val="GasFurn"/>
      <sheetName val="PSZElec"/>
      <sheetName val="PVAVElec"/>
      <sheetName val="SVAVElec"/>
      <sheetName val="Default WFs"/>
      <sheetName val="Drop Downs"/>
      <sheetName val="Drop down"/>
      <sheetName val="Unit definitions"/>
      <sheetName val="Support Tables"/>
    </sheetNames>
    <sheetDataSet>
      <sheetData sheetId="0" refreshError="1"/>
      <sheetData sheetId="1" refreshError="1">
        <row r="22">
          <cell r="B22" t="str">
            <v>Whole Utility</v>
          </cell>
          <cell r="C22" t="str">
            <v>(kWh/kWh)</v>
          </cell>
          <cell r="D22">
            <v>1.1063069862224075</v>
          </cell>
          <cell r="E22">
            <v>1.0238382881663963</v>
          </cell>
          <cell r="F22">
            <v>0</v>
          </cell>
          <cell r="G22">
            <v>0</v>
          </cell>
          <cell r="H22">
            <v>0</v>
          </cell>
          <cell r="I22">
            <v>0.83782582606498435</v>
          </cell>
          <cell r="J22">
            <v>0</v>
          </cell>
          <cell r="K22">
            <v>0</v>
          </cell>
          <cell r="L22">
            <v>0.7208998824747842</v>
          </cell>
          <cell r="M22">
            <v>1.0141451095417204</v>
          </cell>
        </row>
        <row r="23">
          <cell r="C23" t="str">
            <v>(kW/kW)</v>
          </cell>
          <cell r="D23">
            <v>1.2621800894777682</v>
          </cell>
          <cell r="E23">
            <v>1.2562612812480229</v>
          </cell>
          <cell r="F23">
            <v>0</v>
          </cell>
          <cell r="G23">
            <v>0</v>
          </cell>
          <cell r="H23">
            <v>0</v>
          </cell>
          <cell r="I23">
            <v>1.269881032367677</v>
          </cell>
          <cell r="J23">
            <v>0</v>
          </cell>
          <cell r="K23">
            <v>0</v>
          </cell>
          <cell r="L23">
            <v>1</v>
          </cell>
          <cell r="M23">
            <v>1.019788886792536</v>
          </cell>
        </row>
        <row r="24">
          <cell r="C24" t="str">
            <v>(therms/kWh)</v>
          </cell>
          <cell r="D24">
            <v>-1.3203258357579916E-2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-1.3740101897599281E-2</v>
          </cell>
        </row>
        <row r="25">
          <cell r="B25" t="str">
            <v xml:space="preserve">Arcata Area (CZ01) </v>
          </cell>
          <cell r="C25" t="str">
            <v>(kWh/kWh)</v>
          </cell>
          <cell r="D25">
            <v>1.0565356965230366</v>
          </cell>
          <cell r="E25">
            <v>0.91532305466383324</v>
          </cell>
          <cell r="F25">
            <v>0</v>
          </cell>
          <cell r="G25">
            <v>0</v>
          </cell>
          <cell r="H25">
            <v>0</v>
          </cell>
          <cell r="I25">
            <v>0.6152534249672198</v>
          </cell>
          <cell r="J25">
            <v>0</v>
          </cell>
          <cell r="K25">
            <v>0</v>
          </cell>
          <cell r="L25">
            <v>0.50152281050775427</v>
          </cell>
          <cell r="M25">
            <v>1.0103540263145996</v>
          </cell>
        </row>
        <row r="26">
          <cell r="C26" t="str">
            <v>(kW/kW)</v>
          </cell>
          <cell r="D26">
            <v>1.176275706237691</v>
          </cell>
          <cell r="E26">
            <v>1.105313513045868</v>
          </cell>
          <cell r="F26">
            <v>0</v>
          </cell>
          <cell r="G26">
            <v>0</v>
          </cell>
          <cell r="H26">
            <v>0</v>
          </cell>
          <cell r="I26">
            <v>1.0682039094346538</v>
          </cell>
          <cell r="J26">
            <v>0</v>
          </cell>
          <cell r="K26">
            <v>0</v>
          </cell>
          <cell r="L26">
            <v>1</v>
          </cell>
          <cell r="M26">
            <v>1.0113995491071202</v>
          </cell>
        </row>
        <row r="27">
          <cell r="C27" t="str">
            <v>(therms/kWh)</v>
          </cell>
          <cell r="D27">
            <v>-2.1300357191300811E-2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-2.2092508025500744E-2</v>
          </cell>
        </row>
        <row r="28">
          <cell r="B28" t="str">
            <v xml:space="preserve">Santa Rosa Area (CZ02) </v>
          </cell>
          <cell r="C28" t="str">
            <v>(kWh/kWh)</v>
          </cell>
          <cell r="D28">
            <v>1.085942939820048</v>
          </cell>
          <cell r="E28">
            <v>0.99790206628385403</v>
          </cell>
          <cell r="F28">
            <v>0</v>
          </cell>
          <cell r="G28">
            <v>0</v>
          </cell>
          <cell r="H28">
            <v>0</v>
          </cell>
          <cell r="I28">
            <v>0.78131663426323639</v>
          </cell>
          <cell r="J28">
            <v>0</v>
          </cell>
          <cell r="K28">
            <v>0</v>
          </cell>
          <cell r="L28">
            <v>0.69560338201383554</v>
          </cell>
          <cell r="M28">
            <v>1.0122891893113894</v>
          </cell>
        </row>
        <row r="29">
          <cell r="C29" t="str">
            <v>(kW/kW)</v>
          </cell>
          <cell r="D29">
            <v>1.2562099552669479</v>
          </cell>
          <cell r="E29">
            <v>1.2551717820446926</v>
          </cell>
          <cell r="F29">
            <v>0</v>
          </cell>
          <cell r="G29">
            <v>0</v>
          </cell>
          <cell r="H29">
            <v>0</v>
          </cell>
          <cell r="I29">
            <v>1.2599656995709902</v>
          </cell>
          <cell r="J29">
            <v>0</v>
          </cell>
          <cell r="K29">
            <v>0</v>
          </cell>
          <cell r="L29">
            <v>1</v>
          </cell>
          <cell r="M29">
            <v>1.0174097578104724</v>
          </cell>
        </row>
        <row r="30">
          <cell r="C30" t="str">
            <v>(therms/kWh)</v>
          </cell>
          <cell r="D30">
            <v>-1.3686304652529728E-2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-1.4665641813989239E-2</v>
          </cell>
        </row>
        <row r="31">
          <cell r="B31" t="str">
            <v xml:space="preserve">Oakland Area (CZ03) </v>
          </cell>
          <cell r="C31" t="str">
            <v>(kWh/kWh)</v>
          </cell>
          <cell r="D31">
            <v>1.0895962381878193</v>
          </cell>
          <cell r="E31">
            <v>0.99790206628385403</v>
          </cell>
          <cell r="F31">
            <v>0</v>
          </cell>
          <cell r="G31">
            <v>0</v>
          </cell>
          <cell r="H31">
            <v>0</v>
          </cell>
          <cell r="I31">
            <v>0.79992856173983817</v>
          </cell>
          <cell r="J31">
            <v>0</v>
          </cell>
          <cell r="K31">
            <v>0</v>
          </cell>
          <cell r="L31">
            <v>0.71335172039607542</v>
          </cell>
          <cell r="M31">
            <v>1.010616268029118</v>
          </cell>
        </row>
        <row r="32">
          <cell r="C32" t="str">
            <v>(kW/kW)</v>
          </cell>
          <cell r="D32">
            <v>1.2432633244952902</v>
          </cell>
          <cell r="E32">
            <v>1.2870447177848234</v>
          </cell>
          <cell r="F32">
            <v>0</v>
          </cell>
          <cell r="G32">
            <v>0</v>
          </cell>
          <cell r="H32">
            <v>0</v>
          </cell>
          <cell r="I32">
            <v>1.2500216286087971</v>
          </cell>
          <cell r="J32">
            <v>0</v>
          </cell>
          <cell r="K32">
            <v>0</v>
          </cell>
          <cell r="L32">
            <v>1</v>
          </cell>
          <cell r="M32">
            <v>1.0116947160036438</v>
          </cell>
        </row>
        <row r="33">
          <cell r="C33" t="str">
            <v>(therms/kWh)</v>
          </cell>
          <cell r="D33">
            <v>-1.4344621784147939E-2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-1.4917936428991274E-2</v>
          </cell>
        </row>
        <row r="34">
          <cell r="B34" t="str">
            <v xml:space="preserve">Sunnyvale Area (CZ04) </v>
          </cell>
          <cell r="C34" t="str">
            <v>(kWh/kWh)</v>
          </cell>
          <cell r="D34">
            <v>1.1082877424605506</v>
          </cell>
          <cell r="E34">
            <v>1.0464981688294073</v>
          </cell>
          <cell r="F34">
            <v>0</v>
          </cell>
          <cell r="G34">
            <v>0</v>
          </cell>
          <cell r="H34">
            <v>0</v>
          </cell>
          <cell r="I34">
            <v>0.86272098385857032</v>
          </cell>
          <cell r="J34">
            <v>0</v>
          </cell>
          <cell r="K34">
            <v>0</v>
          </cell>
          <cell r="L34">
            <v>0.75522810507754212</v>
          </cell>
          <cell r="M34">
            <v>1.0118370484242889</v>
          </cell>
        </row>
        <row r="35">
          <cell r="C35" t="str">
            <v>(kW/kW)</v>
          </cell>
          <cell r="D35">
            <v>1.2742863831368099</v>
          </cell>
          <cell r="E35">
            <v>1.2803525717688131</v>
          </cell>
          <cell r="F35">
            <v>0</v>
          </cell>
          <cell r="G35">
            <v>0</v>
          </cell>
          <cell r="H35">
            <v>0</v>
          </cell>
          <cell r="I35">
            <v>1.2797978615667256</v>
          </cell>
          <cell r="J35">
            <v>0</v>
          </cell>
          <cell r="K35">
            <v>0</v>
          </cell>
          <cell r="L35">
            <v>1</v>
          </cell>
          <cell r="M35">
            <v>1.0172112835179823</v>
          </cell>
        </row>
        <row r="36">
          <cell r="C36" t="str">
            <v>(therms/kWh)</v>
          </cell>
          <cell r="D36">
            <v>-1.2383234615906317E-2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-1.3210652439300087E-2</v>
          </cell>
        </row>
        <row r="37">
          <cell r="B37" t="str">
            <v xml:space="preserve">Santa Maria Area (CZ05) </v>
          </cell>
          <cell r="C37" t="str">
            <v>(kWh/kWh)</v>
          </cell>
          <cell r="D37">
            <v>1.1076637880363522</v>
          </cell>
          <cell r="E37">
            <v>1.0230863136953474</v>
          </cell>
          <cell r="F37">
            <v>0</v>
          </cell>
          <cell r="G37">
            <v>0</v>
          </cell>
          <cell r="H37">
            <v>0</v>
          </cell>
          <cell r="I37">
            <v>0.89482841253334544</v>
          </cell>
          <cell r="J37">
            <v>0</v>
          </cell>
          <cell r="K37">
            <v>0</v>
          </cell>
          <cell r="L37">
            <v>0.76279423068228069</v>
          </cell>
          <cell r="M37">
            <v>1.010833295654926</v>
          </cell>
        </row>
        <row r="38">
          <cell r="C38" t="str">
            <v>(kW/kW)</v>
          </cell>
          <cell r="D38">
            <v>1.2217873882309833</v>
          </cell>
          <cell r="E38">
            <v>1.22062707698258</v>
          </cell>
          <cell r="F38">
            <v>0</v>
          </cell>
          <cell r="G38">
            <v>0</v>
          </cell>
          <cell r="H38">
            <v>0</v>
          </cell>
          <cell r="I38">
            <v>1.2238077547468436</v>
          </cell>
          <cell r="J38">
            <v>0</v>
          </cell>
          <cell r="K38">
            <v>0</v>
          </cell>
          <cell r="L38">
            <v>1</v>
          </cell>
          <cell r="M38">
            <v>1.0119339029715164</v>
          </cell>
        </row>
        <row r="39">
          <cell r="C39" t="str">
            <v>(therms/kWh)</v>
          </cell>
          <cell r="D39">
            <v>-1.1213998281864628E-2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-1.2030564723967989E-2</v>
          </cell>
        </row>
        <row r="40">
          <cell r="B40" t="str">
            <v xml:space="preserve">Los Angeles Area (CZ06) </v>
          </cell>
          <cell r="C40" t="str">
            <v>(kWh/kWh)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C41" t="str">
            <v>(kW/kW)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C42" t="str">
            <v>(therms/kWh)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B43" t="str">
            <v xml:space="preserve">San Diego Area (CZ07) </v>
          </cell>
          <cell r="C43" t="str">
            <v>(kWh/kWh)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C44" t="str">
            <v>(kW/kW)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C45" t="str">
            <v>(therms/kWh)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B46" t="str">
            <v xml:space="preserve">El Toro Area (CZ08) </v>
          </cell>
          <cell r="C46" t="str">
            <v>(kWh/kWh)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C47" t="str">
            <v>(kW/kW)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C48" t="str">
            <v>(therms/kWh)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B49" t="str">
            <v xml:space="preserve">Pasadena Area (CZ09) </v>
          </cell>
          <cell r="C49" t="str">
            <v>(kWh/kWh)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C50" t="str">
            <v>(kW/kW)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C51" t="str">
            <v>(therms/kWh)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 t="str">
            <v xml:space="preserve">San Bernardino Area (CZ10) </v>
          </cell>
          <cell r="C52" t="str">
            <v>(kWh/kWh)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C53" t="str">
            <v>(kW/kW)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C54" t="str">
            <v>(therms/kWh)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B55" t="str">
            <v xml:space="preserve">Red Bluff Area (CZ11) </v>
          </cell>
          <cell r="C55" t="str">
            <v>(kWh/kWh)</v>
          </cell>
          <cell r="D55">
            <v>1.1123117963557445</v>
          </cell>
          <cell r="E55">
            <v>1.0199484559388705</v>
          </cell>
          <cell r="F55">
            <v>0</v>
          </cell>
          <cell r="G55">
            <v>0</v>
          </cell>
          <cell r="H55">
            <v>0</v>
          </cell>
          <cell r="I55">
            <v>0.83338156169462407</v>
          </cell>
          <cell r="J55">
            <v>0</v>
          </cell>
          <cell r="K55">
            <v>0</v>
          </cell>
          <cell r="L55">
            <v>0.69905683410950847</v>
          </cell>
          <cell r="M55">
            <v>1.0194782294162861</v>
          </cell>
        </row>
        <row r="56">
          <cell r="C56" t="str">
            <v>(kW/kW)</v>
          </cell>
          <cell r="D56">
            <v>1.2918030117201615</v>
          </cell>
          <cell r="E56">
            <v>1.2166932147237393</v>
          </cell>
          <cell r="F56">
            <v>0</v>
          </cell>
          <cell r="G56">
            <v>0</v>
          </cell>
          <cell r="H56">
            <v>0</v>
          </cell>
          <cell r="I56">
            <v>1.2949226204713511</v>
          </cell>
          <cell r="J56">
            <v>0</v>
          </cell>
          <cell r="K56">
            <v>0</v>
          </cell>
          <cell r="L56">
            <v>1</v>
          </cell>
          <cell r="M56">
            <v>1.0240561020666772</v>
          </cell>
        </row>
        <row r="57">
          <cell r="C57" t="str">
            <v>(therms/kWh)</v>
          </cell>
          <cell r="D57">
            <v>-1.3435818601076096E-2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-1.3994664737532215E-2</v>
          </cell>
        </row>
        <row r="58">
          <cell r="B58" t="str">
            <v xml:space="preserve">Sacramento Area (CZ12) </v>
          </cell>
          <cell r="C58" t="str">
            <v>(kWh/kWh)</v>
          </cell>
          <cell r="D58">
            <v>1.105394040783108</v>
          </cell>
          <cell r="E58">
            <v>1.0266130126147308</v>
          </cell>
          <cell r="F58">
            <v>0</v>
          </cell>
          <cell r="G58">
            <v>0</v>
          </cell>
          <cell r="H58">
            <v>0</v>
          </cell>
          <cell r="I58">
            <v>0.82949043722023785</v>
          </cell>
          <cell r="J58">
            <v>0</v>
          </cell>
          <cell r="K58">
            <v>0</v>
          </cell>
          <cell r="L58">
            <v>0.71220237826106614</v>
          </cell>
          <cell r="M58">
            <v>1.0128769724646201</v>
          </cell>
        </row>
        <row r="59">
          <cell r="C59" t="str">
            <v>(kW/kW)</v>
          </cell>
          <cell r="D59">
            <v>1.257863907704365</v>
          </cell>
          <cell r="E59">
            <v>1.2679148494394374</v>
          </cell>
          <cell r="F59">
            <v>0</v>
          </cell>
          <cell r="G59">
            <v>0</v>
          </cell>
          <cell r="H59">
            <v>0</v>
          </cell>
          <cell r="I59">
            <v>1.2739505035649037</v>
          </cell>
          <cell r="J59">
            <v>0</v>
          </cell>
          <cell r="K59">
            <v>0</v>
          </cell>
          <cell r="L59">
            <v>1</v>
          </cell>
          <cell r="M59">
            <v>1.0270230382851822</v>
          </cell>
        </row>
        <row r="60">
          <cell r="C60" t="str">
            <v>(therms/kWh)</v>
          </cell>
          <cell r="D60">
            <v>-1.3632952027851877E-2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-1.3803861283175838E-2</v>
          </cell>
        </row>
        <row r="61">
          <cell r="B61" t="str">
            <v xml:space="preserve">Fresno Area (CZ13) </v>
          </cell>
          <cell r="C61" t="str">
            <v>(kWh/kWh)</v>
          </cell>
          <cell r="D61">
            <v>1.1385178821720847</v>
          </cell>
          <cell r="E61">
            <v>1.0608129493150065</v>
          </cell>
          <cell r="F61">
            <v>0</v>
          </cell>
          <cell r="G61">
            <v>0</v>
          </cell>
          <cell r="H61">
            <v>0</v>
          </cell>
          <cell r="I61">
            <v>0.91640819279287422</v>
          </cell>
          <cell r="J61">
            <v>0</v>
          </cell>
          <cell r="K61">
            <v>0</v>
          </cell>
          <cell r="L61">
            <v>0.76900935931636294</v>
          </cell>
          <cell r="M61">
            <v>1.0223086313695346</v>
          </cell>
        </row>
        <row r="62">
          <cell r="C62" t="str">
            <v>(kW/kW)</v>
          </cell>
          <cell r="D62">
            <v>1.289792823373147</v>
          </cell>
          <cell r="E62">
            <v>1.2112580725601658</v>
          </cell>
          <cell r="F62">
            <v>0</v>
          </cell>
          <cell r="G62">
            <v>0</v>
          </cell>
          <cell r="H62">
            <v>0</v>
          </cell>
          <cell r="I62">
            <v>1.2995638654649644</v>
          </cell>
          <cell r="J62">
            <v>0</v>
          </cell>
          <cell r="K62">
            <v>0</v>
          </cell>
          <cell r="L62">
            <v>1</v>
          </cell>
          <cell r="M62">
            <v>1.0244581397360801</v>
          </cell>
        </row>
        <row r="63">
          <cell r="C63" t="str">
            <v>(therms/kWh)</v>
          </cell>
          <cell r="D63">
            <v>-1.09662250757336E-2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-1.1445494416060045E-2</v>
          </cell>
        </row>
        <row r="64">
          <cell r="B64" t="str">
            <v xml:space="preserve">China Lake Area (CZ14) </v>
          </cell>
          <cell r="C64" t="str">
            <v>(kWh/kWh)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C65" t="str">
            <v>(kW/kW)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C66" t="str">
            <v>(therms/kWh)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B67" t="str">
            <v xml:space="preserve">Blythe Area (CZ15) </v>
          </cell>
          <cell r="C67" t="str">
            <v>(kWh/kWh)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C68" t="str">
            <v>(kW/kW)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69">
          <cell r="C69" t="str">
            <v>(therms/kWh)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0">
          <cell r="B70" t="str">
            <v xml:space="preserve">Mount Shasta Area (CZ16) </v>
          </cell>
          <cell r="C70" t="str">
            <v>(kWh/kWh)</v>
          </cell>
          <cell r="D70">
            <v>1.062440656508568</v>
          </cell>
          <cell r="E70">
            <v>0.86136817832436585</v>
          </cell>
          <cell r="F70">
            <v>0</v>
          </cell>
          <cell r="G70">
            <v>0</v>
          </cell>
          <cell r="H70">
            <v>0</v>
          </cell>
          <cell r="I70">
            <v>0.6316769905502555</v>
          </cell>
          <cell r="J70">
            <v>0</v>
          </cell>
          <cell r="K70">
            <v>0</v>
          </cell>
          <cell r="L70">
            <v>0.24051363204774609</v>
          </cell>
          <cell r="M70">
            <v>1.0109327666500882</v>
          </cell>
        </row>
        <row r="71">
          <cell r="C71" t="str">
            <v>(kW/kW)</v>
          </cell>
          <cell r="D71">
            <v>1.1377971389167376</v>
          </cell>
          <cell r="E71">
            <v>1.1406012244337123</v>
          </cell>
          <cell r="F71">
            <v>0</v>
          </cell>
          <cell r="G71">
            <v>0</v>
          </cell>
          <cell r="H71">
            <v>0</v>
          </cell>
          <cell r="I71">
            <v>1.1386724614374628</v>
          </cell>
          <cell r="J71">
            <v>0</v>
          </cell>
          <cell r="K71">
            <v>0</v>
          </cell>
          <cell r="L71">
            <v>1</v>
          </cell>
          <cell r="M71">
            <v>1.0149771754563637</v>
          </cell>
        </row>
        <row r="72">
          <cell r="C72" t="str">
            <v>(therms/kWh)</v>
          </cell>
          <cell r="D72">
            <v>-2.0106705249355698E-2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-2.0547090473391507E-2</v>
          </cell>
        </row>
      </sheetData>
      <sheetData sheetId="2" refreshError="1">
        <row r="6">
          <cell r="AL6" t="str">
            <v>w01</v>
          </cell>
          <cell r="AM6" t="str">
            <v>w02</v>
          </cell>
          <cell r="AN6" t="str">
            <v>w03</v>
          </cell>
          <cell r="AO6" t="str">
            <v>w04</v>
          </cell>
          <cell r="AP6" t="str">
            <v>w05</v>
          </cell>
          <cell r="AQ6" t="str">
            <v>w06</v>
          </cell>
          <cell r="AR6" t="str">
            <v>w07</v>
          </cell>
          <cell r="AS6" t="str">
            <v>w08</v>
          </cell>
          <cell r="AT6" t="str">
            <v>w09</v>
          </cell>
          <cell r="AU6" t="str">
            <v>w10</v>
          </cell>
          <cell r="AV6" t="str">
            <v>w11</v>
          </cell>
          <cell r="AW6" t="str">
            <v>w12</v>
          </cell>
          <cell r="AX6" t="str">
            <v>w13</v>
          </cell>
          <cell r="AY6" t="str">
            <v>w14</v>
          </cell>
          <cell r="AZ6" t="str">
            <v>w15</v>
          </cell>
          <cell r="BA6" t="str">
            <v>w16</v>
          </cell>
        </row>
        <row r="7">
          <cell r="E7" t="str">
            <v>GasPac</v>
          </cell>
          <cell r="F7" t="str">
            <v>HP</v>
          </cell>
          <cell r="G7" t="str">
            <v>WLHP</v>
          </cell>
          <cell r="H7" t="str">
            <v>PSZElec</v>
          </cell>
          <cell r="I7" t="str">
            <v>ElecHeat</v>
          </cell>
          <cell r="J7" t="str">
            <v>GasFurn</v>
          </cell>
          <cell r="K7" t="str">
            <v>PVAV</v>
          </cell>
          <cell r="L7" t="str">
            <v>SVAV</v>
          </cell>
          <cell r="M7" t="str">
            <v>PVAVElec</v>
          </cell>
          <cell r="N7" t="str">
            <v>SVAVElec</v>
          </cell>
          <cell r="O7" t="str">
            <v>DX/Other</v>
          </cell>
          <cell r="P7" t="str">
            <v>Unconditioned</v>
          </cell>
        </row>
      </sheetData>
      <sheetData sheetId="3" refreshError="1"/>
      <sheetData sheetId="4" refreshError="1">
        <row r="3">
          <cell r="A3">
            <v>1</v>
          </cell>
          <cell r="B3" t="str">
            <v>PGE</v>
          </cell>
          <cell r="C3">
            <v>2</v>
          </cell>
        </row>
        <row r="4">
          <cell r="A4">
            <v>2</v>
          </cell>
          <cell r="B4" t="str">
            <v>SCE</v>
          </cell>
          <cell r="C4">
            <v>3</v>
          </cell>
        </row>
        <row r="5">
          <cell r="A5">
            <v>3</v>
          </cell>
          <cell r="B5" t="str">
            <v>SCG</v>
          </cell>
          <cell r="C5">
            <v>4</v>
          </cell>
        </row>
        <row r="6">
          <cell r="A6">
            <v>4</v>
          </cell>
          <cell r="B6" t="str">
            <v>SDGE</v>
          </cell>
          <cell r="C6">
            <v>5</v>
          </cell>
        </row>
        <row r="16">
          <cell r="D16" t="str">
            <v>GasPac</v>
          </cell>
          <cell r="E16" t="str">
            <v>HP</v>
          </cell>
          <cell r="F16" t="str">
            <v>PVAV</v>
          </cell>
          <cell r="G16" t="str">
            <v>SVAV</v>
          </cell>
          <cell r="H16" t="str">
            <v>WLHP</v>
          </cell>
          <cell r="I16" t="str">
            <v>PSZElec</v>
          </cell>
          <cell r="J16" t="str">
            <v>PVAVElec</v>
          </cell>
          <cell r="K16" t="str">
            <v>SVAVElec</v>
          </cell>
          <cell r="L16" t="str">
            <v>ElecHeat</v>
          </cell>
          <cell r="M16" t="str">
            <v>GasFurn</v>
          </cell>
        </row>
        <row r="18">
          <cell r="A18" t="str">
            <v>Assembly</v>
          </cell>
          <cell r="B18" t="str">
            <v>Asm</v>
          </cell>
          <cell r="C18" t="str">
            <v>NRMeasureDD</v>
          </cell>
          <cell r="D18">
            <v>1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1</v>
          </cell>
          <cell r="J18">
            <v>0</v>
          </cell>
          <cell r="K18">
            <v>0</v>
          </cell>
          <cell r="L18">
            <v>1</v>
          </cell>
          <cell r="M18">
            <v>1</v>
          </cell>
          <cell r="O18">
            <v>1</v>
          </cell>
          <cell r="P18" t="str">
            <v>vN5</v>
          </cell>
        </row>
        <row r="19">
          <cell r="A19" t="str">
            <v>Education - Primary School</v>
          </cell>
          <cell r="B19" t="str">
            <v>EPr</v>
          </cell>
          <cell r="C19" t="str">
            <v>NRMeasureDD</v>
          </cell>
          <cell r="D19">
            <v>1</v>
          </cell>
          <cell r="E19">
            <v>1</v>
          </cell>
          <cell r="F19">
            <v>0</v>
          </cell>
          <cell r="G19">
            <v>0</v>
          </cell>
          <cell r="H19">
            <v>1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1</v>
          </cell>
          <cell r="O19">
            <v>2</v>
          </cell>
          <cell r="P19" t="str">
            <v>vN5</v>
          </cell>
        </row>
        <row r="20">
          <cell r="A20" t="str">
            <v>Education - Secondary  School</v>
          </cell>
          <cell r="B20" t="str">
            <v>ESe</v>
          </cell>
          <cell r="C20" t="str">
            <v>NRMeasureDD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O20">
            <v>3</v>
          </cell>
          <cell r="P20" t="str">
            <v>vN5</v>
          </cell>
        </row>
        <row r="21">
          <cell r="A21" t="str">
            <v>Education - Community College</v>
          </cell>
          <cell r="B21" t="str">
            <v>ECC</v>
          </cell>
          <cell r="C21" t="str">
            <v>NRMeasureDD</v>
          </cell>
          <cell r="D21">
            <v>1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O21">
            <v>4</v>
          </cell>
          <cell r="P21" t="str">
            <v>vN5</v>
          </cell>
        </row>
        <row r="22">
          <cell r="A22" t="str">
            <v>Education - University</v>
          </cell>
          <cell r="B22" t="str">
            <v>Eun</v>
          </cell>
          <cell r="C22" t="str">
            <v>NRMeasureDD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0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O22">
            <v>5</v>
          </cell>
          <cell r="P22" t="str">
            <v>vN5</v>
          </cell>
        </row>
        <row r="23">
          <cell r="A23" t="str">
            <v>Education - Relocatable Classroom</v>
          </cell>
          <cell r="B23" t="str">
            <v>ERC</v>
          </cell>
          <cell r="C23" t="str">
            <v>NRMeasureDD</v>
          </cell>
          <cell r="D23">
            <v>1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1</v>
          </cell>
          <cell r="J23">
            <v>0</v>
          </cell>
          <cell r="K23">
            <v>0</v>
          </cell>
          <cell r="L23">
            <v>1</v>
          </cell>
          <cell r="M23">
            <v>1</v>
          </cell>
          <cell r="O23">
            <v>6</v>
          </cell>
          <cell r="P23" t="str">
            <v>vN5</v>
          </cell>
        </row>
        <row r="24">
          <cell r="A24" t="str">
            <v>Grocery</v>
          </cell>
          <cell r="B24" t="str">
            <v>Gro</v>
          </cell>
          <cell r="C24" t="str">
            <v>NRMeasureDD</v>
          </cell>
          <cell r="D24">
            <v>1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1</v>
          </cell>
          <cell r="J24">
            <v>0</v>
          </cell>
          <cell r="K24">
            <v>0</v>
          </cell>
          <cell r="L24">
            <v>1</v>
          </cell>
          <cell r="M24">
            <v>1</v>
          </cell>
          <cell r="O24">
            <v>7</v>
          </cell>
          <cell r="P24" t="str">
            <v>vN5</v>
          </cell>
        </row>
        <row r="25">
          <cell r="A25" t="str">
            <v>Health/Medical - Hospital</v>
          </cell>
          <cell r="B25" t="str">
            <v>Hsp</v>
          </cell>
          <cell r="C25" t="str">
            <v>NRMeasureDD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0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O25">
            <v>8</v>
          </cell>
          <cell r="P25" t="str">
            <v>vN5</v>
          </cell>
        </row>
        <row r="26">
          <cell r="A26" t="str">
            <v>Health/Medical - Nursing Home</v>
          </cell>
          <cell r="B26" t="str">
            <v>Nrs</v>
          </cell>
          <cell r="C26" t="str">
            <v>NRMeasureDD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0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O26">
            <v>9</v>
          </cell>
          <cell r="P26" t="str">
            <v>vN5</v>
          </cell>
        </row>
        <row r="27">
          <cell r="A27" t="str">
            <v>Lodging - Hotel</v>
          </cell>
          <cell r="B27" t="str">
            <v>Htl</v>
          </cell>
          <cell r="C27" t="str">
            <v>NRMeasureDD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O27">
            <v>10</v>
          </cell>
          <cell r="P27" t="str">
            <v>vN5</v>
          </cell>
        </row>
        <row r="28">
          <cell r="A28" t="str">
            <v>Lodging - Motel</v>
          </cell>
          <cell r="B28" t="str">
            <v>Mtl</v>
          </cell>
          <cell r="C28" t="str">
            <v>NRMeasureDD</v>
          </cell>
          <cell r="D28">
            <v>1</v>
          </cell>
          <cell r="E28">
            <v>1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0</v>
          </cell>
          <cell r="K28">
            <v>0</v>
          </cell>
          <cell r="L28">
            <v>1</v>
          </cell>
          <cell r="M28">
            <v>1</v>
          </cell>
          <cell r="O28">
            <v>11</v>
          </cell>
          <cell r="P28" t="str">
            <v>vN5</v>
          </cell>
        </row>
        <row r="29">
          <cell r="A29" t="str">
            <v>Manufacturing - Bio/Tech</v>
          </cell>
          <cell r="B29" t="str">
            <v>MBT</v>
          </cell>
          <cell r="C29" t="str">
            <v>NRMeasureDD</v>
          </cell>
          <cell r="D29">
            <v>1</v>
          </cell>
          <cell r="E29">
            <v>1</v>
          </cell>
          <cell r="F29">
            <v>0</v>
          </cell>
          <cell r="G29">
            <v>0</v>
          </cell>
          <cell r="H29">
            <v>1</v>
          </cell>
          <cell r="I29">
            <v>1</v>
          </cell>
          <cell r="J29">
            <v>0</v>
          </cell>
          <cell r="K29">
            <v>0</v>
          </cell>
          <cell r="L29">
            <v>1</v>
          </cell>
          <cell r="M29">
            <v>1</v>
          </cell>
          <cell r="O29">
            <v>12</v>
          </cell>
          <cell r="P29" t="str">
            <v>vN5</v>
          </cell>
        </row>
        <row r="30">
          <cell r="A30" t="str">
            <v>Manufacturing - Light Industrial</v>
          </cell>
          <cell r="B30" t="str">
            <v>MLI</v>
          </cell>
          <cell r="C30" t="str">
            <v>NRMeasureDD</v>
          </cell>
          <cell r="D30">
            <v>1</v>
          </cell>
          <cell r="E30">
            <v>1</v>
          </cell>
          <cell r="F30">
            <v>0</v>
          </cell>
          <cell r="G30">
            <v>0</v>
          </cell>
          <cell r="H30">
            <v>0</v>
          </cell>
          <cell r="I30">
            <v>1</v>
          </cell>
          <cell r="J30">
            <v>0</v>
          </cell>
          <cell r="K30">
            <v>0</v>
          </cell>
          <cell r="L30">
            <v>1</v>
          </cell>
          <cell r="M30">
            <v>1</v>
          </cell>
          <cell r="O30">
            <v>13</v>
          </cell>
          <cell r="P30" t="str">
            <v>vN5</v>
          </cell>
        </row>
        <row r="31">
          <cell r="A31" t="str">
            <v>Office - Large</v>
          </cell>
          <cell r="B31" t="str">
            <v>OfL</v>
          </cell>
          <cell r="C31" t="str">
            <v>NRMeasureDD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O31">
            <v>14</v>
          </cell>
          <cell r="P31" t="str">
            <v>vN5</v>
          </cell>
        </row>
        <row r="32">
          <cell r="A32" t="str">
            <v>Office - Small</v>
          </cell>
          <cell r="B32" t="str">
            <v>OfS</v>
          </cell>
          <cell r="C32" t="str">
            <v>NRMeasureDD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1</v>
          </cell>
          <cell r="O32">
            <v>15</v>
          </cell>
          <cell r="P32" t="str">
            <v>vN5</v>
          </cell>
        </row>
        <row r="33">
          <cell r="A33" t="str">
            <v>Restaurant - Sit Down</v>
          </cell>
          <cell r="B33" t="str">
            <v>RSD</v>
          </cell>
          <cell r="C33" t="str">
            <v>NRMeasureDD</v>
          </cell>
          <cell r="D33">
            <v>1</v>
          </cell>
          <cell r="E33">
            <v>1</v>
          </cell>
          <cell r="F33">
            <v>0</v>
          </cell>
          <cell r="G33">
            <v>0</v>
          </cell>
          <cell r="H33">
            <v>0</v>
          </cell>
          <cell r="I33">
            <v>1</v>
          </cell>
          <cell r="J33">
            <v>0</v>
          </cell>
          <cell r="K33">
            <v>0</v>
          </cell>
          <cell r="L33">
            <v>1</v>
          </cell>
          <cell r="M33">
            <v>1</v>
          </cell>
          <cell r="O33">
            <v>16</v>
          </cell>
          <cell r="P33" t="str">
            <v>vN5</v>
          </cell>
        </row>
        <row r="34">
          <cell r="A34" t="str">
            <v>Restaurant - Fast Food</v>
          </cell>
          <cell r="B34" t="str">
            <v>RFF</v>
          </cell>
          <cell r="C34" t="str">
            <v>NRMeasureDD</v>
          </cell>
          <cell r="D34">
            <v>1</v>
          </cell>
          <cell r="E34">
            <v>1</v>
          </cell>
          <cell r="F34">
            <v>0</v>
          </cell>
          <cell r="G34">
            <v>0</v>
          </cell>
          <cell r="H34">
            <v>0</v>
          </cell>
          <cell r="I34">
            <v>1</v>
          </cell>
          <cell r="J34">
            <v>0</v>
          </cell>
          <cell r="K34">
            <v>0</v>
          </cell>
          <cell r="L34">
            <v>1</v>
          </cell>
          <cell r="M34">
            <v>1</v>
          </cell>
          <cell r="O34">
            <v>17</v>
          </cell>
          <cell r="P34" t="str">
            <v>vN5</v>
          </cell>
        </row>
        <row r="35">
          <cell r="A35" t="str">
            <v>Retail - Multistory Large</v>
          </cell>
          <cell r="B35" t="str">
            <v>Rt3</v>
          </cell>
          <cell r="C35" t="str">
            <v>NRMeasureDD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O35">
            <v>18</v>
          </cell>
          <cell r="P35" t="str">
            <v>vN5</v>
          </cell>
        </row>
        <row r="36">
          <cell r="A36" t="str">
            <v>Retail - Single-Story Large</v>
          </cell>
          <cell r="B36" t="str">
            <v>RtL</v>
          </cell>
          <cell r="C36" t="str">
            <v>NRMeasureDD</v>
          </cell>
          <cell r="D36">
            <v>1</v>
          </cell>
          <cell r="E36">
            <v>1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0</v>
          </cell>
          <cell r="K36">
            <v>0</v>
          </cell>
          <cell r="L36">
            <v>1</v>
          </cell>
          <cell r="M36">
            <v>1</v>
          </cell>
          <cell r="O36">
            <v>19</v>
          </cell>
          <cell r="P36" t="str">
            <v>vN5</v>
          </cell>
        </row>
        <row r="37">
          <cell r="A37" t="str">
            <v>Retail - Small</v>
          </cell>
          <cell r="B37" t="str">
            <v>RtS</v>
          </cell>
          <cell r="C37" t="str">
            <v>NRMeasureDD</v>
          </cell>
          <cell r="D37">
            <v>1</v>
          </cell>
          <cell r="E37">
            <v>1</v>
          </cell>
          <cell r="F37">
            <v>0</v>
          </cell>
          <cell r="G37">
            <v>0</v>
          </cell>
          <cell r="H37">
            <v>0</v>
          </cell>
          <cell r="I37">
            <v>1</v>
          </cell>
          <cell r="J37">
            <v>0</v>
          </cell>
          <cell r="K37">
            <v>0</v>
          </cell>
          <cell r="L37">
            <v>1</v>
          </cell>
          <cell r="M37">
            <v>1</v>
          </cell>
          <cell r="O37">
            <v>20</v>
          </cell>
          <cell r="P37" t="str">
            <v>vN5</v>
          </cell>
        </row>
        <row r="38">
          <cell r="A38" t="str">
            <v>Storage - Conditioned</v>
          </cell>
          <cell r="B38" t="str">
            <v>SCn</v>
          </cell>
          <cell r="C38" t="str">
            <v>NRMeasureDD</v>
          </cell>
          <cell r="D38">
            <v>1</v>
          </cell>
          <cell r="E38">
            <v>1</v>
          </cell>
          <cell r="F38">
            <v>0</v>
          </cell>
          <cell r="G38">
            <v>0</v>
          </cell>
          <cell r="H38">
            <v>0</v>
          </cell>
          <cell r="I38">
            <v>1</v>
          </cell>
          <cell r="J38">
            <v>0</v>
          </cell>
          <cell r="K38">
            <v>0</v>
          </cell>
          <cell r="L38">
            <v>1</v>
          </cell>
          <cell r="M38">
            <v>1</v>
          </cell>
          <cell r="O38">
            <v>21</v>
          </cell>
          <cell r="P38" t="str">
            <v>vN5</v>
          </cell>
        </row>
        <row r="39">
          <cell r="A39" t="str">
            <v>Single Family Residential</v>
          </cell>
          <cell r="B39" t="str">
            <v>SFM</v>
          </cell>
          <cell r="C39" t="str">
            <v>RMeasureDD</v>
          </cell>
          <cell r="D39">
            <v>1</v>
          </cell>
          <cell r="E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1</v>
          </cell>
          <cell r="M39">
            <v>1</v>
          </cell>
          <cell r="N39" t="str">
            <v>-tWt</v>
          </cell>
          <cell r="O39">
            <v>24</v>
          </cell>
          <cell r="P39" t="str">
            <v>v07</v>
          </cell>
        </row>
        <row r="40">
          <cell r="A40" t="str">
            <v>Multi-Family Residential</v>
          </cell>
          <cell r="B40" t="str">
            <v>MFM</v>
          </cell>
          <cell r="C40" t="str">
            <v>RMeasureDD</v>
          </cell>
          <cell r="D40">
            <v>1</v>
          </cell>
          <cell r="E40">
            <v>1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1</v>
          </cell>
          <cell r="M40">
            <v>1</v>
          </cell>
          <cell r="N40" t="str">
            <v>-tWt</v>
          </cell>
          <cell r="O40">
            <v>25</v>
          </cell>
          <cell r="P40" t="str">
            <v>v07</v>
          </cell>
        </row>
        <row r="41">
          <cell r="A41" t="str">
            <v>Double Wide Mobile Home</v>
          </cell>
          <cell r="B41" t="str">
            <v>DMO</v>
          </cell>
          <cell r="C41" t="str">
            <v>RMeasureDD</v>
          </cell>
          <cell r="D41">
            <v>1</v>
          </cell>
          <cell r="E41">
            <v>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1</v>
          </cell>
          <cell r="M41">
            <v>1</v>
          </cell>
          <cell r="N41" t="str">
            <v>-tWt</v>
          </cell>
          <cell r="O41">
            <v>26</v>
          </cell>
          <cell r="P41" t="str">
            <v>v06</v>
          </cell>
        </row>
        <row r="47">
          <cell r="A47" t="str">
            <v>Existing Buildings</v>
          </cell>
          <cell r="B47" t="str">
            <v>vPGx</v>
          </cell>
          <cell r="C47" t="str">
            <v>vSCx</v>
          </cell>
          <cell r="D47" t="str">
            <v>vSGx</v>
          </cell>
          <cell r="E47" t="str">
            <v>vSDx</v>
          </cell>
          <cell r="F47" t="str">
            <v>vEx</v>
          </cell>
          <cell r="G47" t="str">
            <v>ex</v>
          </cell>
        </row>
        <row r="48">
          <cell r="A48" t="str">
            <v>New Construction</v>
          </cell>
          <cell r="B48" t="str">
            <v>vN5</v>
          </cell>
          <cell r="C48" t="str">
            <v>vN5</v>
          </cell>
          <cell r="D48" t="str">
            <v>vN5</v>
          </cell>
          <cell r="E48" t="str">
            <v>vN5</v>
          </cell>
          <cell r="F48" t="str">
            <v>vN5</v>
          </cell>
          <cell r="G48" t="str">
            <v>new</v>
          </cell>
        </row>
        <row r="57">
          <cell r="B57" t="str">
            <v>Upgrade to CFL Bulbs (NonRes)</v>
          </cell>
          <cell r="C57" t="str">
            <v>ILtg-FixtPwr-Sec-100wIncRef100w-25wCFLRefSMg25w</v>
          </cell>
          <cell r="D57" t="str">
            <v>NRCFLBase</v>
          </cell>
          <cell r="E57" t="str">
            <v>vN5</v>
          </cell>
          <cell r="F57" t="str">
            <v>vN5</v>
          </cell>
        </row>
        <row r="58">
          <cell r="B58" t="str">
            <v>Exit Sign Upgrade</v>
          </cell>
          <cell r="C58" t="str">
            <v>ILtg-Power-Exit-60pct</v>
          </cell>
          <cell r="D58" t="str">
            <v>NRExitBase</v>
          </cell>
          <cell r="E58" t="str">
            <v>vN5</v>
          </cell>
          <cell r="F58" t="str">
            <v>vN5</v>
          </cell>
        </row>
        <row r="59">
          <cell r="B59" t="str">
            <v>Linear Fluorescent or HID Upgrade</v>
          </cell>
          <cell r="C59" t="str">
            <v>ILtg-LFluor-Prim-RplLPD-48in39wT12SMg60w-48in3g30wT8ESPISNEl27w</v>
          </cell>
          <cell r="D59" t="str">
            <v>NRLFLBase</v>
          </cell>
          <cell r="E59" t="str">
            <v>v07</v>
          </cell>
          <cell r="F59" t="str">
            <v>vN5</v>
          </cell>
        </row>
        <row r="60">
          <cell r="B60" t="str">
            <v>Upgrade to CFL Bulbs (Res)</v>
          </cell>
          <cell r="C60" t="str">
            <v>ILtg-CFL-Int-7W-Rpl-Prim</v>
          </cell>
          <cell r="D60" t="str">
            <v>RCFLBase</v>
          </cell>
          <cell r="E60" t="str">
            <v>v07</v>
          </cell>
          <cell r="F60" t="str">
            <v>vN5</v>
          </cell>
        </row>
        <row r="61">
          <cell r="B61" t="str">
            <v>Medium Refrigerator Replacement</v>
          </cell>
          <cell r="C61" t="str">
            <v>Appl-RefgFrzrRef-Refg-900kWh-500kWh</v>
          </cell>
          <cell r="D61" t="str">
            <v>RMedRFrBase</v>
          </cell>
          <cell r="E61" t="str">
            <v>v07</v>
          </cell>
          <cell r="F61" t="str">
            <v>vN5</v>
          </cell>
        </row>
        <row r="62">
          <cell r="B62" t="str">
            <v>Large Refrigerator Replacement</v>
          </cell>
          <cell r="C62" t="str">
            <v>Appl-RefgFrzrRef-Frzr-1400kWh-1000kWh</v>
          </cell>
          <cell r="D62" t="str">
            <v>RLgRFrBase</v>
          </cell>
          <cell r="E62" t="str">
            <v>v07</v>
          </cell>
          <cell r="F62" t="str">
            <v>vN5</v>
          </cell>
        </row>
        <row r="70">
          <cell r="B70" t="str">
            <v xml:space="preserve">Arcata Area (CZ01) </v>
          </cell>
          <cell r="C70" t="str">
            <v>w01</v>
          </cell>
          <cell r="D70">
            <v>1</v>
          </cell>
          <cell r="E70">
            <v>0</v>
          </cell>
          <cell r="F70">
            <v>0</v>
          </cell>
          <cell r="G70">
            <v>0</v>
          </cell>
        </row>
        <row r="71">
          <cell r="B71" t="str">
            <v xml:space="preserve">Santa Rosa Area (CZ02) </v>
          </cell>
          <cell r="C71" t="str">
            <v>w02</v>
          </cell>
          <cell r="D71">
            <v>1</v>
          </cell>
          <cell r="E71">
            <v>0</v>
          </cell>
          <cell r="F71">
            <v>0</v>
          </cell>
          <cell r="G71">
            <v>0</v>
          </cell>
        </row>
        <row r="72">
          <cell r="B72" t="str">
            <v xml:space="preserve">Oakland Area (CZ03) </v>
          </cell>
          <cell r="C72" t="str">
            <v>w03</v>
          </cell>
          <cell r="D72">
            <v>1</v>
          </cell>
          <cell r="E72">
            <v>0</v>
          </cell>
          <cell r="F72">
            <v>0</v>
          </cell>
          <cell r="G72">
            <v>0</v>
          </cell>
        </row>
        <row r="73">
          <cell r="B73" t="str">
            <v xml:space="preserve">Sunnyvale Area (CZ04) </v>
          </cell>
          <cell r="C73" t="str">
            <v>w04</v>
          </cell>
          <cell r="D73">
            <v>1</v>
          </cell>
          <cell r="E73">
            <v>0</v>
          </cell>
          <cell r="F73">
            <v>0</v>
          </cell>
          <cell r="G73">
            <v>0</v>
          </cell>
        </row>
        <row r="74">
          <cell r="B74" t="str">
            <v xml:space="preserve">Santa Maria Area (CZ05) </v>
          </cell>
          <cell r="C74" t="str">
            <v>w05</v>
          </cell>
          <cell r="D74">
            <v>1</v>
          </cell>
          <cell r="E74">
            <v>1</v>
          </cell>
          <cell r="F74">
            <v>1</v>
          </cell>
          <cell r="G74">
            <v>0</v>
          </cell>
        </row>
        <row r="75">
          <cell r="B75" t="str">
            <v xml:space="preserve">Los Angeles Area (CZ06) </v>
          </cell>
          <cell r="C75" t="str">
            <v>w06</v>
          </cell>
          <cell r="D75">
            <v>0</v>
          </cell>
          <cell r="E75">
            <v>1</v>
          </cell>
          <cell r="F75">
            <v>1</v>
          </cell>
          <cell r="G75">
            <v>1</v>
          </cell>
        </row>
        <row r="76">
          <cell r="B76" t="str">
            <v xml:space="preserve">San Diego Area (CZ07) </v>
          </cell>
          <cell r="C76" t="str">
            <v>w07</v>
          </cell>
          <cell r="D76">
            <v>0</v>
          </cell>
          <cell r="E76">
            <v>0</v>
          </cell>
          <cell r="F76">
            <v>0</v>
          </cell>
          <cell r="G76">
            <v>1</v>
          </cell>
        </row>
        <row r="77">
          <cell r="B77" t="str">
            <v xml:space="preserve">El Toro Area (CZ08) </v>
          </cell>
          <cell r="C77" t="str">
            <v>w08</v>
          </cell>
          <cell r="D77">
            <v>0</v>
          </cell>
          <cell r="E77">
            <v>1</v>
          </cell>
          <cell r="F77">
            <v>1</v>
          </cell>
          <cell r="G77">
            <v>1</v>
          </cell>
        </row>
        <row r="78">
          <cell r="B78" t="str">
            <v xml:space="preserve">Pasadena Area (CZ09) </v>
          </cell>
          <cell r="C78" t="str">
            <v>w09</v>
          </cell>
          <cell r="D78">
            <v>0</v>
          </cell>
          <cell r="E78">
            <v>1</v>
          </cell>
          <cell r="F78">
            <v>1</v>
          </cell>
          <cell r="G78">
            <v>0</v>
          </cell>
        </row>
        <row r="79">
          <cell r="B79" t="str">
            <v xml:space="preserve">San Bernardino Area (CZ10) </v>
          </cell>
          <cell r="C79" t="str">
            <v>w10</v>
          </cell>
          <cell r="D79">
            <v>0</v>
          </cell>
          <cell r="E79">
            <v>1</v>
          </cell>
          <cell r="F79">
            <v>1</v>
          </cell>
          <cell r="G79">
            <v>1</v>
          </cell>
        </row>
        <row r="80">
          <cell r="B80" t="str">
            <v xml:space="preserve">Red Bluff Area (CZ11) </v>
          </cell>
          <cell r="C80" t="str">
            <v>w11</v>
          </cell>
          <cell r="D80">
            <v>1</v>
          </cell>
          <cell r="E80">
            <v>0</v>
          </cell>
          <cell r="F80">
            <v>0</v>
          </cell>
          <cell r="G80">
            <v>0</v>
          </cell>
        </row>
        <row r="81">
          <cell r="B81" t="str">
            <v xml:space="preserve">Sacramento Area (CZ12) </v>
          </cell>
          <cell r="C81" t="str">
            <v>w12</v>
          </cell>
          <cell r="D81">
            <v>1</v>
          </cell>
          <cell r="E81">
            <v>0</v>
          </cell>
          <cell r="F81">
            <v>0</v>
          </cell>
          <cell r="G81">
            <v>0</v>
          </cell>
        </row>
        <row r="82">
          <cell r="B82" t="str">
            <v xml:space="preserve">Fresno Area (CZ13) </v>
          </cell>
          <cell r="C82" t="str">
            <v>w13</v>
          </cell>
          <cell r="D82">
            <v>1</v>
          </cell>
          <cell r="E82">
            <v>1</v>
          </cell>
          <cell r="F82">
            <v>1</v>
          </cell>
          <cell r="G82">
            <v>0</v>
          </cell>
        </row>
        <row r="83">
          <cell r="B83" t="str">
            <v xml:space="preserve">China Lake Area (CZ14) </v>
          </cell>
          <cell r="C83" t="str">
            <v>w14</v>
          </cell>
          <cell r="D83">
            <v>0</v>
          </cell>
          <cell r="E83">
            <v>1</v>
          </cell>
          <cell r="F83">
            <v>1</v>
          </cell>
          <cell r="G83">
            <v>1</v>
          </cell>
        </row>
        <row r="84">
          <cell r="B84" t="str">
            <v xml:space="preserve">Blythe Area (CZ15) </v>
          </cell>
          <cell r="C84" t="str">
            <v>w15</v>
          </cell>
          <cell r="D84">
            <v>0</v>
          </cell>
          <cell r="E84">
            <v>1</v>
          </cell>
          <cell r="F84">
            <v>1</v>
          </cell>
          <cell r="G84">
            <v>1</v>
          </cell>
        </row>
        <row r="85">
          <cell r="B85" t="str">
            <v xml:space="preserve">Mount Shasta Area (CZ16) </v>
          </cell>
          <cell r="C85" t="str">
            <v>w16</v>
          </cell>
          <cell r="D85">
            <v>1</v>
          </cell>
          <cell r="E85">
            <v>1</v>
          </cell>
          <cell r="F85">
            <v>1</v>
          </cell>
          <cell r="G85">
            <v>0</v>
          </cell>
        </row>
        <row r="86">
          <cell r="B86" t="str">
            <v>Whole Utility</v>
          </cell>
          <cell r="D86" t="str">
            <v>wPGE</v>
          </cell>
          <cell r="E86" t="str">
            <v>wSCE</v>
          </cell>
          <cell r="F86" t="str">
            <v>wSCG</v>
          </cell>
          <cell r="G86" t="str">
            <v>wSDGE</v>
          </cell>
        </row>
        <row r="91">
          <cell r="H91" t="str">
            <v>Customer Average</v>
          </cell>
          <cell r="I91" t="str">
            <v>CAv</v>
          </cell>
        </row>
        <row r="92">
          <cell r="H92" t="str">
            <v>2005 Code/Standard</v>
          </cell>
          <cell r="I92" t="str">
            <v>C05</v>
          </cell>
        </row>
        <row r="93">
          <cell r="H93" t="str">
            <v>2008 Code/Standard</v>
          </cell>
          <cell r="I93" t="str">
            <v>C08</v>
          </cell>
        </row>
        <row r="110">
          <cell r="A110" t="str">
            <v>(kWh/kWh)</v>
          </cell>
          <cell r="B110">
            <v>12</v>
          </cell>
        </row>
        <row r="111">
          <cell r="A111" t="str">
            <v>(therms/kWh)</v>
          </cell>
          <cell r="B111">
            <v>13</v>
          </cell>
        </row>
        <row r="112">
          <cell r="A112" t="str">
            <v>(kW/kW)</v>
          </cell>
          <cell r="B112">
            <v>17</v>
          </cell>
        </row>
        <row r="116">
          <cell r="A116" t="str">
            <v>GasPac</v>
          </cell>
          <cell r="B116">
            <v>1</v>
          </cell>
          <cell r="C116" t="str">
            <v>C</v>
          </cell>
        </row>
        <row r="117">
          <cell r="A117" t="str">
            <v>HP</v>
          </cell>
          <cell r="B117">
            <v>2</v>
          </cell>
          <cell r="C117" t="str">
            <v>C</v>
          </cell>
        </row>
        <row r="118">
          <cell r="A118" t="str">
            <v>PVAV</v>
          </cell>
          <cell r="B118">
            <v>7</v>
          </cell>
          <cell r="C118" t="str">
            <v>C</v>
          </cell>
        </row>
        <row r="119">
          <cell r="A119" t="str">
            <v>SVAV</v>
          </cell>
          <cell r="B119">
            <v>8</v>
          </cell>
          <cell r="C119" t="str">
            <v>C</v>
          </cell>
        </row>
        <row r="120">
          <cell r="A120" t="str">
            <v>WLHP</v>
          </cell>
          <cell r="B120">
            <v>3</v>
          </cell>
          <cell r="C120" t="str">
            <v>C</v>
          </cell>
        </row>
        <row r="121">
          <cell r="A121" t="str">
            <v>PSZElec</v>
          </cell>
          <cell r="B121">
            <v>4</v>
          </cell>
          <cell r="C121" t="str">
            <v>C</v>
          </cell>
        </row>
        <row r="122">
          <cell r="A122" t="str">
            <v>PVAVElec</v>
          </cell>
          <cell r="B122">
            <v>9</v>
          </cell>
          <cell r="C122" t="str">
            <v>C</v>
          </cell>
        </row>
        <row r="123">
          <cell r="A123" t="str">
            <v>SVAVElec</v>
          </cell>
          <cell r="B123">
            <v>10</v>
          </cell>
          <cell r="C123" t="str">
            <v>C</v>
          </cell>
        </row>
        <row r="124">
          <cell r="A124" t="str">
            <v>ElecHeat</v>
          </cell>
          <cell r="B124">
            <v>5</v>
          </cell>
          <cell r="C124" t="str">
            <v>H</v>
          </cell>
        </row>
        <row r="125">
          <cell r="A125" t="str">
            <v>GasFurn</v>
          </cell>
          <cell r="B125">
            <v>6</v>
          </cell>
          <cell r="C125" t="str">
            <v>H</v>
          </cell>
        </row>
        <row r="126">
          <cell r="A126" t="str">
            <v>DX/Other</v>
          </cell>
          <cell r="C126" t="str">
            <v>C</v>
          </cell>
        </row>
      </sheetData>
      <sheetData sheetId="5" refreshError="1">
        <row r="5">
          <cell r="B5" t="str">
            <v>PlcHldr</v>
          </cell>
          <cell r="C5" t="str">
            <v>w01</v>
          </cell>
          <cell r="D5" t="str">
            <v>w02</v>
          </cell>
          <cell r="E5" t="str">
            <v>w03</v>
          </cell>
          <cell r="F5" t="str">
            <v>w04</v>
          </cell>
          <cell r="G5" t="str">
            <v>w05</v>
          </cell>
          <cell r="H5" t="str">
            <v>w06</v>
          </cell>
          <cell r="I5" t="str">
            <v>w07</v>
          </cell>
          <cell r="J5" t="str">
            <v>w08</v>
          </cell>
          <cell r="K5" t="str">
            <v>w09</v>
          </cell>
          <cell r="L5" t="str">
            <v>w10</v>
          </cell>
          <cell r="M5" t="str">
            <v>w11</v>
          </cell>
          <cell r="N5" t="str">
            <v>w12</v>
          </cell>
          <cell r="O5" t="str">
            <v>w13</v>
          </cell>
          <cell r="P5" t="str">
            <v>w14</v>
          </cell>
          <cell r="Q5" t="str">
            <v>w15</v>
          </cell>
          <cell r="R5" t="str">
            <v>w16</v>
          </cell>
        </row>
        <row r="7">
          <cell r="B7" t="str">
            <v>Asm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</row>
        <row r="8">
          <cell r="B8" t="str">
            <v>EPr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1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ESe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1</v>
          </cell>
          <cell r="H9">
            <v>0</v>
          </cell>
          <cell r="I9">
            <v>1</v>
          </cell>
          <cell r="J9">
            <v>1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ECC</v>
          </cell>
          <cell r="C10">
            <v>1</v>
          </cell>
          <cell r="D10">
            <v>1</v>
          </cell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0</v>
          </cell>
          <cell r="P10">
            <v>1</v>
          </cell>
          <cell r="Q10">
            <v>1</v>
          </cell>
          <cell r="R10">
            <v>1</v>
          </cell>
        </row>
        <row r="11">
          <cell r="B11" t="str">
            <v>EUn</v>
          </cell>
          <cell r="C11">
            <v>1</v>
          </cell>
          <cell r="D11">
            <v>1</v>
          </cell>
          <cell r="E11">
            <v>1</v>
          </cell>
          <cell r="F11">
            <v>1</v>
          </cell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1</v>
          </cell>
          <cell r="N11">
            <v>1</v>
          </cell>
          <cell r="O11">
            <v>0</v>
          </cell>
          <cell r="P11">
            <v>1</v>
          </cell>
          <cell r="Q11">
            <v>1</v>
          </cell>
          <cell r="R11">
            <v>1</v>
          </cell>
        </row>
        <row r="12">
          <cell r="B12" t="str">
            <v>ERC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1</v>
          </cell>
          <cell r="J12">
            <v>1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Gro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</row>
        <row r="14">
          <cell r="B14" t="str">
            <v>Hsp</v>
          </cell>
          <cell r="C14">
            <v>1</v>
          </cell>
          <cell r="D14">
            <v>1</v>
          </cell>
          <cell r="E14">
            <v>1</v>
          </cell>
          <cell r="F14">
            <v>1</v>
          </cell>
          <cell r="G14">
            <v>1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1</v>
          </cell>
          <cell r="N14">
            <v>1</v>
          </cell>
          <cell r="O14">
            <v>1</v>
          </cell>
          <cell r="P14">
            <v>1</v>
          </cell>
          <cell r="Q14">
            <v>1</v>
          </cell>
          <cell r="R14">
            <v>1</v>
          </cell>
        </row>
        <row r="15">
          <cell r="B15" t="str">
            <v>Nrs</v>
          </cell>
          <cell r="C15">
            <v>1</v>
          </cell>
          <cell r="D15">
            <v>1</v>
          </cell>
          <cell r="E15">
            <v>1</v>
          </cell>
          <cell r="F15">
            <v>1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1</v>
          </cell>
          <cell r="N15">
            <v>1</v>
          </cell>
          <cell r="O15">
            <v>1</v>
          </cell>
          <cell r="P15">
            <v>1</v>
          </cell>
          <cell r="Q15">
            <v>1</v>
          </cell>
          <cell r="R15">
            <v>1</v>
          </cell>
        </row>
        <row r="16">
          <cell r="B16" t="str">
            <v>Htl</v>
          </cell>
          <cell r="C16">
            <v>1</v>
          </cell>
          <cell r="D16">
            <v>1</v>
          </cell>
          <cell r="E16">
            <v>1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</row>
        <row r="17">
          <cell r="B17" t="str">
            <v>Mtl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</row>
        <row r="18">
          <cell r="B18" t="str">
            <v>MBT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  <cell r="R18">
            <v>1</v>
          </cell>
        </row>
        <row r="19">
          <cell r="B19" t="str">
            <v>MLI</v>
          </cell>
          <cell r="C19">
            <v>1</v>
          </cell>
          <cell r="D19">
            <v>1</v>
          </cell>
          <cell r="E19">
            <v>1</v>
          </cell>
          <cell r="F19">
            <v>1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</row>
        <row r="20">
          <cell r="B20" t="str">
            <v>OfL</v>
          </cell>
          <cell r="C20">
            <v>1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N20">
            <v>1</v>
          </cell>
          <cell r="O20">
            <v>1</v>
          </cell>
          <cell r="P20">
            <v>1</v>
          </cell>
          <cell r="Q20">
            <v>1</v>
          </cell>
          <cell r="R20">
            <v>1</v>
          </cell>
        </row>
        <row r="21">
          <cell r="B21" t="str">
            <v>OfS</v>
          </cell>
          <cell r="C21">
            <v>1</v>
          </cell>
          <cell r="D21">
            <v>1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</row>
        <row r="22">
          <cell r="B22" t="str">
            <v>RSD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</row>
        <row r="23">
          <cell r="B23" t="str">
            <v>RFF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</row>
        <row r="24">
          <cell r="B24" t="str">
            <v>Rt3</v>
          </cell>
          <cell r="C24">
            <v>1</v>
          </cell>
          <cell r="D24">
            <v>1</v>
          </cell>
          <cell r="E24">
            <v>1</v>
          </cell>
          <cell r="F24">
            <v>1</v>
          </cell>
          <cell r="G24">
            <v>1</v>
          </cell>
          <cell r="H24">
            <v>1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1</v>
          </cell>
          <cell r="N24">
            <v>1</v>
          </cell>
          <cell r="O24">
            <v>1</v>
          </cell>
          <cell r="P24">
            <v>1</v>
          </cell>
          <cell r="Q24">
            <v>1</v>
          </cell>
          <cell r="R24">
            <v>1</v>
          </cell>
        </row>
        <row r="25">
          <cell r="B25" t="str">
            <v>RtL</v>
          </cell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</row>
        <row r="26">
          <cell r="B26" t="str">
            <v>RtS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</row>
        <row r="27">
          <cell r="B27" t="str">
            <v>SCn</v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</row>
        <row r="28">
          <cell r="B28" t="str">
            <v>SUn</v>
          </cell>
          <cell r="C28">
            <v>1</v>
          </cell>
          <cell r="D28">
            <v>1</v>
          </cell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1</v>
          </cell>
          <cell r="O28">
            <v>1</v>
          </cell>
          <cell r="P28">
            <v>1</v>
          </cell>
          <cell r="Q28">
            <v>1</v>
          </cell>
          <cell r="R28">
            <v>1</v>
          </cell>
        </row>
        <row r="29">
          <cell r="B29" t="str">
            <v>WRf</v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Update"/>
      <sheetName val="change history"/>
      <sheetName val="Impacts Review"/>
      <sheetName val="Single Measure Impacts"/>
      <sheetName val="Refg Measure Desc"/>
      <sheetName val="Ltg Measure Desc"/>
      <sheetName val="DefineHVACWeights"/>
      <sheetName val="Weights Library"/>
      <sheetName val="NumHomes"/>
      <sheetName val="Results"/>
      <sheetName val="ARP Adjustments"/>
      <sheetName val="Lookups"/>
      <sheetName val="UES Calcs"/>
      <sheetName val="Engage Ltg Fixture Table"/>
      <sheetName val="GrossSavingsAd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0">
          <cell r="F20" t="str">
            <v>Statewide_Exist_HVAC</v>
          </cell>
          <cell r="G20" t="str">
            <v>NH_STExHVACWts</v>
          </cell>
        </row>
        <row r="21">
          <cell r="F21" t="str">
            <v>Statewide_New_HVAC</v>
          </cell>
          <cell r="G21" t="str">
            <v>NH_STNewHVACWts</v>
          </cell>
        </row>
        <row r="22">
          <cell r="F22" t="str">
            <v>PGE_Exist_HVAC</v>
          </cell>
          <cell r="G22" t="str">
            <v>NH_PGExHVACWts</v>
          </cell>
        </row>
        <row r="23">
          <cell r="F23" t="str">
            <v>PGE_New_HVAC</v>
          </cell>
          <cell r="G23" t="str">
            <v>NH_PGNewHVACWts</v>
          </cell>
        </row>
        <row r="24">
          <cell r="F24" t="str">
            <v>SCE_Exist_HVAC</v>
          </cell>
          <cell r="G24" t="str">
            <v>NH_SCExHVACWts</v>
          </cell>
        </row>
        <row r="25">
          <cell r="F25" t="str">
            <v>SCE_New_HVAC</v>
          </cell>
          <cell r="G25" t="str">
            <v>NH_SCNewHVACWts</v>
          </cell>
        </row>
        <row r="26">
          <cell r="F26" t="str">
            <v>SDGE_Exist_HVAC</v>
          </cell>
          <cell r="G26" t="str">
            <v>NH_SDExHVACWts</v>
          </cell>
        </row>
        <row r="27">
          <cell r="F27" t="str">
            <v>SDGE_New_HVAC</v>
          </cell>
          <cell r="G27" t="str">
            <v>NH_SDNewHVACWts</v>
          </cell>
        </row>
        <row r="28">
          <cell r="F28" t="str">
            <v>SCG_Exist_HVAC</v>
          </cell>
          <cell r="G28" t="str">
            <v>NH_SGExHVACWts</v>
          </cell>
        </row>
        <row r="29">
          <cell r="F29" t="str">
            <v>SCG_New_HVAC</v>
          </cell>
          <cell r="G29" t="str">
            <v>NH_SGNewHVACWts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Validations"/>
      <sheetName val="WP OTR Default Scenarios"/>
      <sheetName val="Unit Definitions"/>
      <sheetName val="Drop down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temcoindustrialpower.com/products/Soft_Starters/S60008.html" TargetMode="External"/><Relationship Id="rId18" Type="http://schemas.openxmlformats.org/officeDocument/2006/relationships/hyperlink" Target="http://www.temcoindustrialpower.com/products/Soft_Starters/S60010.html" TargetMode="External"/><Relationship Id="rId26" Type="http://schemas.openxmlformats.org/officeDocument/2006/relationships/hyperlink" Target="http://www.temcoindustrialpower.com/products/Soft_Starters/S60014.html" TargetMode="External"/><Relationship Id="rId39" Type="http://schemas.openxmlformats.org/officeDocument/2006/relationships/hyperlink" Target="http://www.temcoindustrialpower.com/products/Soft_Starters/S60021.html" TargetMode="External"/><Relationship Id="rId21" Type="http://schemas.openxmlformats.org/officeDocument/2006/relationships/hyperlink" Target="http://www.temcoindustrialpower.com/products/Soft_Starters/S60012.html" TargetMode="External"/><Relationship Id="rId34" Type="http://schemas.openxmlformats.org/officeDocument/2006/relationships/hyperlink" Target="http://www.temcoindustrialpower.com/products/Soft_Starters/S60018.html" TargetMode="External"/><Relationship Id="rId42" Type="http://schemas.openxmlformats.org/officeDocument/2006/relationships/hyperlink" Target="http://www.temcoindustrialpower.com/products/Soft_Starters/S60020.html" TargetMode="External"/><Relationship Id="rId47" Type="http://schemas.openxmlformats.org/officeDocument/2006/relationships/hyperlink" Target="http://www.temcoindustrialpower.com/products/Soft_Starters/S70365.html" TargetMode="External"/><Relationship Id="rId50" Type="http://schemas.openxmlformats.org/officeDocument/2006/relationships/hyperlink" Target="http://www.temcoindustrialpower.com/products/Soft_Starters/S70312.html" TargetMode="External"/><Relationship Id="rId55" Type="http://schemas.openxmlformats.org/officeDocument/2006/relationships/hyperlink" Target="http://www.temcoindustrialpower.com/products/Soft_Starters/S70171.html" TargetMode="External"/><Relationship Id="rId63" Type="http://schemas.openxmlformats.org/officeDocument/2006/relationships/hyperlink" Target="http://www.temcoindustrialpower.com/products/Soft_Starters/S70045.html" TargetMode="External"/><Relationship Id="rId68" Type="http://schemas.openxmlformats.org/officeDocument/2006/relationships/hyperlink" Target="http://www.temcoindustrialpower.com/products/Soft_Starters/S70024.html" TargetMode="External"/><Relationship Id="rId7" Type="http://schemas.openxmlformats.org/officeDocument/2006/relationships/hyperlink" Target="http://www.temcoindustrialpower.com/products/Soft_Starters/S60005.html" TargetMode="External"/><Relationship Id="rId71" Type="http://schemas.openxmlformats.org/officeDocument/2006/relationships/printerSettings" Target="../printerSettings/printerSettings2.bin"/><Relationship Id="rId2" Type="http://schemas.openxmlformats.org/officeDocument/2006/relationships/hyperlink" Target="http://www.temcoindustrialpower.com/products/Soft_Starters/S60002.html" TargetMode="External"/><Relationship Id="rId16" Type="http://schemas.openxmlformats.org/officeDocument/2006/relationships/hyperlink" Target="http://www.temcoindustrialpower.com/products/Soft_Starters/S60009.html" TargetMode="External"/><Relationship Id="rId29" Type="http://schemas.openxmlformats.org/officeDocument/2006/relationships/hyperlink" Target="http://www.temcoindustrialpower.com/products/Soft_Starters/S60016.html" TargetMode="External"/><Relationship Id="rId1" Type="http://schemas.openxmlformats.org/officeDocument/2006/relationships/hyperlink" Target="http://www.temcoindustrialpower.com/products/Soft_Starters/S60002.html" TargetMode="External"/><Relationship Id="rId6" Type="http://schemas.openxmlformats.org/officeDocument/2006/relationships/hyperlink" Target="http://www.temcoindustrialpower.com/products/Soft_Starters/S60004.html" TargetMode="External"/><Relationship Id="rId11" Type="http://schemas.openxmlformats.org/officeDocument/2006/relationships/hyperlink" Target="http://www.temcoindustrialpower.com/products/Soft_Starters/S60007.html" TargetMode="External"/><Relationship Id="rId24" Type="http://schemas.openxmlformats.org/officeDocument/2006/relationships/hyperlink" Target="http://www.temcoindustrialpower.com/products/Soft_Starters/S60013.html" TargetMode="External"/><Relationship Id="rId32" Type="http://schemas.openxmlformats.org/officeDocument/2006/relationships/hyperlink" Target="http://www.temcoindustrialpower.com/products/Soft_Starters/S60017.html" TargetMode="External"/><Relationship Id="rId37" Type="http://schemas.openxmlformats.org/officeDocument/2006/relationships/hyperlink" Target="http://www.temcoindustrialpower.com/products/Soft_Starters/S60022.html" TargetMode="External"/><Relationship Id="rId40" Type="http://schemas.openxmlformats.org/officeDocument/2006/relationships/hyperlink" Target="http://www.temcoindustrialpower.com/products/Soft_Starters/S60021.html" TargetMode="External"/><Relationship Id="rId45" Type="http://schemas.openxmlformats.org/officeDocument/2006/relationships/hyperlink" Target="http://www.temcoindustrialpower.com/products/Soft_Starters/S70412.html" TargetMode="External"/><Relationship Id="rId53" Type="http://schemas.openxmlformats.org/officeDocument/2006/relationships/hyperlink" Target="http://www.temcoindustrialpower.com/products/Soft_Starters/S70200.html" TargetMode="External"/><Relationship Id="rId58" Type="http://schemas.openxmlformats.org/officeDocument/2006/relationships/hyperlink" Target="http://www.temcoindustrialpower.com/products/Soft_Starters/S70130.html" TargetMode="External"/><Relationship Id="rId66" Type="http://schemas.openxmlformats.org/officeDocument/2006/relationships/hyperlink" Target="http://www.temcoindustrialpower.com/products/Soft_Starters/S70030.html" TargetMode="External"/><Relationship Id="rId5" Type="http://schemas.openxmlformats.org/officeDocument/2006/relationships/hyperlink" Target="http://www.temcoindustrialpower.com/products/Soft_Starters/S60004.html" TargetMode="External"/><Relationship Id="rId15" Type="http://schemas.openxmlformats.org/officeDocument/2006/relationships/hyperlink" Target="http://www.temcoindustrialpower.com/products/Soft_Starters/S60009.html" TargetMode="External"/><Relationship Id="rId23" Type="http://schemas.openxmlformats.org/officeDocument/2006/relationships/hyperlink" Target="http://www.temcoindustrialpower.com/products/Soft_Starters/S60013.html" TargetMode="External"/><Relationship Id="rId28" Type="http://schemas.openxmlformats.org/officeDocument/2006/relationships/hyperlink" Target="http://www.temcoindustrialpower.com/products/Soft_Starters/S60015.html" TargetMode="External"/><Relationship Id="rId36" Type="http://schemas.openxmlformats.org/officeDocument/2006/relationships/hyperlink" Target="http://www.temcoindustrialpower.com/products/Soft_Starters/S60007.html" TargetMode="External"/><Relationship Id="rId49" Type="http://schemas.openxmlformats.org/officeDocument/2006/relationships/hyperlink" Target="http://www.temcoindustrialpower.com/products/Soft_Starters/S70312.html" TargetMode="External"/><Relationship Id="rId57" Type="http://schemas.openxmlformats.org/officeDocument/2006/relationships/hyperlink" Target="http://www.temcoindustrialpower.com/products/Soft_Starters/S70130.html" TargetMode="External"/><Relationship Id="rId61" Type="http://schemas.openxmlformats.org/officeDocument/2006/relationships/hyperlink" Target="http://www.temcoindustrialpower.com/products/Soft_Starters/S70061.html" TargetMode="External"/><Relationship Id="rId10" Type="http://schemas.openxmlformats.org/officeDocument/2006/relationships/hyperlink" Target="http://www.temcoindustrialpower.com/products/Soft_Starters/S60006.html" TargetMode="External"/><Relationship Id="rId19" Type="http://schemas.openxmlformats.org/officeDocument/2006/relationships/hyperlink" Target="http://www.temcoindustrialpower.com/products/Soft_Starters/S60011.html" TargetMode="External"/><Relationship Id="rId31" Type="http://schemas.openxmlformats.org/officeDocument/2006/relationships/hyperlink" Target="http://www.temcoindustrialpower.com/products/Soft_Starters/S60017.html" TargetMode="External"/><Relationship Id="rId44" Type="http://schemas.openxmlformats.org/officeDocument/2006/relationships/hyperlink" Target="http://www.temcoindustrialpower.com/products/Soft_Starters/S60019.html" TargetMode="External"/><Relationship Id="rId52" Type="http://schemas.openxmlformats.org/officeDocument/2006/relationships/hyperlink" Target="http://www.temcoindustrialpower.com/products/Soft_Starters/S70255.html" TargetMode="External"/><Relationship Id="rId60" Type="http://schemas.openxmlformats.org/officeDocument/2006/relationships/hyperlink" Target="http://www.temcoindustrialpower.com/products/Soft_Starters/S70085.html" TargetMode="External"/><Relationship Id="rId65" Type="http://schemas.openxmlformats.org/officeDocument/2006/relationships/hyperlink" Target="http://www.temcoindustrialpower.com/products/Soft_Starters/S70030.html" TargetMode="External"/><Relationship Id="rId4" Type="http://schemas.openxmlformats.org/officeDocument/2006/relationships/hyperlink" Target="http://www.temcoindustrialpower.com/products/Soft_Starters/S60003.html" TargetMode="External"/><Relationship Id="rId9" Type="http://schemas.openxmlformats.org/officeDocument/2006/relationships/hyperlink" Target="http://www.temcoindustrialpower.com/products/Soft_Starters/S60006.html" TargetMode="External"/><Relationship Id="rId14" Type="http://schemas.openxmlformats.org/officeDocument/2006/relationships/hyperlink" Target="http://www.temcoindustrialpower.com/products/Soft_Starters/S60008.html" TargetMode="External"/><Relationship Id="rId22" Type="http://schemas.openxmlformats.org/officeDocument/2006/relationships/hyperlink" Target="http://www.temcoindustrialpower.com/products/Soft_Starters/S60012.html" TargetMode="External"/><Relationship Id="rId27" Type="http://schemas.openxmlformats.org/officeDocument/2006/relationships/hyperlink" Target="http://www.temcoindustrialpower.com/products/Soft_Starters/S60015.html" TargetMode="External"/><Relationship Id="rId30" Type="http://schemas.openxmlformats.org/officeDocument/2006/relationships/hyperlink" Target="http://www.temcoindustrialpower.com/products/Soft_Starters/S60016.html" TargetMode="External"/><Relationship Id="rId35" Type="http://schemas.openxmlformats.org/officeDocument/2006/relationships/hyperlink" Target="http://www.temcoindustrialpower.com/products/Soft_Starters/S60007.html" TargetMode="External"/><Relationship Id="rId43" Type="http://schemas.openxmlformats.org/officeDocument/2006/relationships/hyperlink" Target="http://www.temcoindustrialpower.com/products/Soft_Starters/S60019.html" TargetMode="External"/><Relationship Id="rId48" Type="http://schemas.openxmlformats.org/officeDocument/2006/relationships/hyperlink" Target="http://www.temcoindustrialpower.com/products/Soft_Starters/S70365.html" TargetMode="External"/><Relationship Id="rId56" Type="http://schemas.openxmlformats.org/officeDocument/2006/relationships/hyperlink" Target="http://www.temcoindustrialpower.com/products/Soft_Starters/S70171.html" TargetMode="External"/><Relationship Id="rId64" Type="http://schemas.openxmlformats.org/officeDocument/2006/relationships/hyperlink" Target="http://www.temcoindustrialpower.com/products/Soft_Starters/S70045.html" TargetMode="External"/><Relationship Id="rId69" Type="http://schemas.openxmlformats.org/officeDocument/2006/relationships/hyperlink" Target="http://www.temcoindustrialpower.com/products/Soft_Starters/S70017.html" TargetMode="External"/><Relationship Id="rId8" Type="http://schemas.openxmlformats.org/officeDocument/2006/relationships/hyperlink" Target="http://www.temcoindustrialpower.com/products/Soft_Starters/S60005.html" TargetMode="External"/><Relationship Id="rId51" Type="http://schemas.openxmlformats.org/officeDocument/2006/relationships/hyperlink" Target="http://www.temcoindustrialpower.com/products/Soft_Starters/S70255.html" TargetMode="External"/><Relationship Id="rId3" Type="http://schemas.openxmlformats.org/officeDocument/2006/relationships/hyperlink" Target="http://www.temcoindustrialpower.com/products/Soft_Starters/S60003.html" TargetMode="External"/><Relationship Id="rId12" Type="http://schemas.openxmlformats.org/officeDocument/2006/relationships/hyperlink" Target="http://www.temcoindustrialpower.com/products/Soft_Starters/S60007.html" TargetMode="External"/><Relationship Id="rId17" Type="http://schemas.openxmlformats.org/officeDocument/2006/relationships/hyperlink" Target="http://www.temcoindustrialpower.com/products/Soft_Starters/S60010.html" TargetMode="External"/><Relationship Id="rId25" Type="http://schemas.openxmlformats.org/officeDocument/2006/relationships/hyperlink" Target="http://www.temcoindustrialpower.com/products/Soft_Starters/S60014.html" TargetMode="External"/><Relationship Id="rId33" Type="http://schemas.openxmlformats.org/officeDocument/2006/relationships/hyperlink" Target="http://www.temcoindustrialpower.com/products/Soft_Starters/S60018.html" TargetMode="External"/><Relationship Id="rId38" Type="http://schemas.openxmlformats.org/officeDocument/2006/relationships/hyperlink" Target="http://www.temcoindustrialpower.com/products/Soft_Starters/S60022.html" TargetMode="External"/><Relationship Id="rId46" Type="http://schemas.openxmlformats.org/officeDocument/2006/relationships/hyperlink" Target="http://www.temcoindustrialpower.com/products/Soft_Starters/S70412.html" TargetMode="External"/><Relationship Id="rId59" Type="http://schemas.openxmlformats.org/officeDocument/2006/relationships/hyperlink" Target="http://www.temcoindustrialpower.com/products/Soft_Starters/S70085.html" TargetMode="External"/><Relationship Id="rId67" Type="http://schemas.openxmlformats.org/officeDocument/2006/relationships/hyperlink" Target="http://www.temcoindustrialpower.com/products/Soft_Starters/S70024.html" TargetMode="External"/><Relationship Id="rId20" Type="http://schemas.openxmlformats.org/officeDocument/2006/relationships/hyperlink" Target="http://www.temcoindustrialpower.com/products/Soft_Starters/S60011.html" TargetMode="External"/><Relationship Id="rId41" Type="http://schemas.openxmlformats.org/officeDocument/2006/relationships/hyperlink" Target="http://www.temcoindustrialpower.com/products/Soft_Starters/S60020.html" TargetMode="External"/><Relationship Id="rId54" Type="http://schemas.openxmlformats.org/officeDocument/2006/relationships/hyperlink" Target="http://www.temcoindustrialpower.com/products/Soft_Starters/S70200.html" TargetMode="External"/><Relationship Id="rId62" Type="http://schemas.openxmlformats.org/officeDocument/2006/relationships/hyperlink" Target="http://www.temcoindustrialpower.com/products/Soft_Starters/S70061.html" TargetMode="External"/><Relationship Id="rId70" Type="http://schemas.openxmlformats.org/officeDocument/2006/relationships/hyperlink" Target="http://www.temcoindustrialpower.com/products/Soft_Starters/S7001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tabSelected="1" zoomScale="80" zoomScaleNormal="80" workbookViewId="0">
      <selection activeCell="M2" sqref="M2"/>
    </sheetView>
  </sheetViews>
  <sheetFormatPr defaultRowHeight="15" x14ac:dyDescent="0.25"/>
  <cols>
    <col min="1" max="1" width="9.140625" style="24"/>
    <col min="2" max="2" width="10.28515625" customWidth="1"/>
    <col min="3" max="3" width="11" customWidth="1"/>
    <col min="4" max="4" width="14" customWidth="1"/>
    <col min="5" max="5" width="16.85546875" customWidth="1"/>
    <col min="6" max="6" width="24.42578125" customWidth="1"/>
    <col min="7" max="7" width="14.42578125" customWidth="1"/>
    <col min="8" max="8" width="19.140625" customWidth="1"/>
    <col min="9" max="9" width="7.140625" customWidth="1"/>
    <col min="10" max="10" width="15.28515625" style="33" customWidth="1"/>
    <col min="11" max="11" width="15.85546875" customWidth="1"/>
    <col min="12" max="13" width="14.5703125" customWidth="1"/>
    <col min="14" max="14" width="15.42578125" customWidth="1"/>
    <col min="15" max="15" width="12.5703125" customWidth="1"/>
    <col min="16" max="16" width="13.5703125" customWidth="1"/>
    <col min="18" max="18" width="10.5703125" customWidth="1"/>
    <col min="19" max="19" width="11.5703125" customWidth="1"/>
  </cols>
  <sheetData>
    <row r="1" spans="1:19" ht="18.75" x14ac:dyDescent="0.3">
      <c r="B1" s="32" t="s">
        <v>86</v>
      </c>
    </row>
    <row r="2" spans="1:19" ht="18.75" customHeight="1" x14ac:dyDescent="0.25"/>
    <row r="3" spans="1:19" ht="34.5" customHeight="1" x14ac:dyDescent="0.25">
      <c r="B3" s="88" t="s">
        <v>87</v>
      </c>
      <c r="C3" s="88"/>
      <c r="D3" s="88"/>
      <c r="E3" s="88"/>
      <c r="F3" s="88"/>
      <c r="G3" s="88"/>
      <c r="H3" s="88"/>
      <c r="I3" s="34"/>
      <c r="J3" s="35"/>
      <c r="R3" s="89" t="s">
        <v>88</v>
      </c>
      <c r="S3" s="89"/>
    </row>
    <row r="4" spans="1:19" ht="96" customHeight="1" x14ac:dyDescent="0.25">
      <c r="A4" s="24" t="s">
        <v>89</v>
      </c>
      <c r="B4" s="36" t="s">
        <v>2</v>
      </c>
      <c r="C4" s="37" t="s">
        <v>90</v>
      </c>
      <c r="D4" s="37" t="s">
        <v>91</v>
      </c>
      <c r="E4" s="38" t="s">
        <v>92</v>
      </c>
      <c r="F4" s="37" t="s">
        <v>93</v>
      </c>
      <c r="G4" s="37" t="s">
        <v>94</v>
      </c>
      <c r="H4" s="39" t="s">
        <v>95</v>
      </c>
      <c r="I4" s="40"/>
      <c r="J4" s="41" t="s">
        <v>96</v>
      </c>
      <c r="K4" s="41" t="s">
        <v>97</v>
      </c>
      <c r="L4" s="41" t="s">
        <v>98</v>
      </c>
      <c r="N4" s="42" t="s">
        <v>99</v>
      </c>
      <c r="O4" s="42" t="s">
        <v>100</v>
      </c>
      <c r="P4" s="42" t="s">
        <v>101</v>
      </c>
      <c r="R4" s="43" t="s">
        <v>102</v>
      </c>
      <c r="S4" s="43" t="s">
        <v>103</v>
      </c>
    </row>
    <row r="5" spans="1:19" x14ac:dyDescent="0.25">
      <c r="A5" s="24">
        <f>B6</f>
        <v>15</v>
      </c>
      <c r="B5" s="44">
        <v>10</v>
      </c>
      <c r="C5" s="45">
        <v>4197.5808000000006</v>
      </c>
      <c r="D5" s="45">
        <f t="shared" ref="D5:D23" si="0">C5*0.08</f>
        <v>335.80646400000006</v>
      </c>
      <c r="E5" s="45">
        <f>SUM(C5:D5)</f>
        <v>4533.3872640000009</v>
      </c>
      <c r="F5" s="45">
        <f>E5*1.25</f>
        <v>5666.7340800000011</v>
      </c>
      <c r="G5" s="45">
        <v>1500</v>
      </c>
      <c r="H5" s="46">
        <f>SUM(F5:G5)</f>
        <v>7166.7340800000011</v>
      </c>
      <c r="I5" s="47"/>
      <c r="J5" s="48">
        <f>SUM(F5:F13)/SUM(B5:B13)</f>
        <v>226.7646424615385</v>
      </c>
      <c r="K5" s="48">
        <f>SUM(F14:F16)/SUM(B14:B16)</f>
        <v>132.76348415999999</v>
      </c>
      <c r="L5" s="48">
        <f>SUM(F14:F23)/SUM(B14:B23)</f>
        <v>128.12517761505882</v>
      </c>
      <c r="N5" s="49">
        <f t="shared" ref="N5:N15" si="1">H28-H5</f>
        <v>1133.3468159999984</v>
      </c>
      <c r="O5" s="49"/>
      <c r="P5" s="49">
        <f>H72-H5</f>
        <v>2266.6936319999977</v>
      </c>
      <c r="R5" s="50">
        <f>MIN(N5:P5)</f>
        <v>1133.3468159999984</v>
      </c>
      <c r="S5" s="50">
        <f>MAX(N5:P5)</f>
        <v>2266.6936319999977</v>
      </c>
    </row>
    <row r="6" spans="1:19" x14ac:dyDescent="0.25">
      <c r="A6" s="24">
        <f t="shared" ref="A6:A20" si="2">B7</f>
        <v>20</v>
      </c>
      <c r="B6" s="44">
        <v>15</v>
      </c>
      <c r="C6" s="45">
        <v>4310.6304</v>
      </c>
      <c r="D6" s="45">
        <f t="shared" si="0"/>
        <v>344.85043200000001</v>
      </c>
      <c r="E6" s="45">
        <f t="shared" ref="E6:E23" si="3">SUM(C6:D6)</f>
        <v>4655.4808320000002</v>
      </c>
      <c r="F6" s="45">
        <f t="shared" ref="F6:F23" si="4">E6*1.25</f>
        <v>5819.3510400000005</v>
      </c>
      <c r="G6" s="45">
        <v>1500</v>
      </c>
      <c r="H6" s="46">
        <f t="shared" ref="H6:H23" si="5">SUM(F6:G6)</f>
        <v>7319.3510400000005</v>
      </c>
      <c r="I6" s="47"/>
      <c r="J6" s="51"/>
      <c r="L6" s="52"/>
      <c r="N6" s="49">
        <f t="shared" si="1"/>
        <v>1163.8702079999994</v>
      </c>
      <c r="O6" s="49"/>
      <c r="P6" s="49">
        <f t="shared" ref="P6:P22" si="6">H73-H6</f>
        <v>2327.7404159999978</v>
      </c>
      <c r="R6" s="50">
        <f t="shared" ref="R6:R23" si="7">MIN(N6:P6)</f>
        <v>1163.8702079999994</v>
      </c>
      <c r="S6" s="50">
        <f t="shared" ref="S6:S23" si="8">MAX(N6:P6)</f>
        <v>2327.7404159999978</v>
      </c>
    </row>
    <row r="7" spans="1:19" x14ac:dyDescent="0.25">
      <c r="A7" s="24">
        <f t="shared" si="2"/>
        <v>25</v>
      </c>
      <c r="B7" s="44">
        <v>20</v>
      </c>
      <c r="C7" s="45">
        <v>4672.7168000000001</v>
      </c>
      <c r="D7" s="45">
        <f t="shared" si="0"/>
        <v>373.81734399999999</v>
      </c>
      <c r="E7" s="45">
        <f t="shared" si="3"/>
        <v>5046.5341440000002</v>
      </c>
      <c r="F7" s="45">
        <f t="shared" si="4"/>
        <v>6308.1676800000005</v>
      </c>
      <c r="G7" s="45">
        <v>1700</v>
      </c>
      <c r="H7" s="46">
        <f t="shared" si="5"/>
        <v>8008.1676800000005</v>
      </c>
      <c r="I7" s="47"/>
      <c r="J7" s="53" t="s">
        <v>104</v>
      </c>
      <c r="K7" s="53" t="s">
        <v>104</v>
      </c>
      <c r="L7" s="53" t="s">
        <v>104</v>
      </c>
      <c r="N7" s="49">
        <f t="shared" si="1"/>
        <v>1261.6335359999994</v>
      </c>
      <c r="O7" s="49"/>
      <c r="P7" s="49">
        <f t="shared" si="6"/>
        <v>2523.2670719999987</v>
      </c>
      <c r="R7" s="50">
        <f t="shared" si="7"/>
        <v>1261.6335359999994</v>
      </c>
      <c r="S7" s="50">
        <f t="shared" si="8"/>
        <v>2523.2670719999987</v>
      </c>
    </row>
    <row r="8" spans="1:19" x14ac:dyDescent="0.25">
      <c r="A8" s="24">
        <f t="shared" si="2"/>
        <v>30</v>
      </c>
      <c r="B8" s="44">
        <v>25</v>
      </c>
      <c r="C8" s="45">
        <v>5339.5456000000004</v>
      </c>
      <c r="D8" s="45">
        <f t="shared" si="0"/>
        <v>427.16364800000002</v>
      </c>
      <c r="E8" s="45">
        <f t="shared" si="3"/>
        <v>5766.7092480000001</v>
      </c>
      <c r="F8" s="45">
        <f t="shared" si="4"/>
        <v>7208.3865599999999</v>
      </c>
      <c r="G8" s="45">
        <v>1700</v>
      </c>
      <c r="H8" s="46">
        <f t="shared" si="5"/>
        <v>8908.386559999999</v>
      </c>
      <c r="I8" s="47"/>
      <c r="J8" s="48">
        <f>SUM(G5:G13)/SUM(B5:B13)</f>
        <v>55.692307692307693</v>
      </c>
      <c r="K8" s="48">
        <f>SUM(G14:G16)/SUM(B14:B16)</f>
        <v>30.933333333333334</v>
      </c>
      <c r="L8" s="48">
        <f>SUM(G14:G23)/SUM(B14:B23)</f>
        <v>20.705882352941178</v>
      </c>
      <c r="N8" s="49">
        <f t="shared" si="1"/>
        <v>1441.6773119999998</v>
      </c>
      <c r="O8" s="49"/>
      <c r="P8" s="49">
        <f t="shared" si="6"/>
        <v>2883.3546240000014</v>
      </c>
      <c r="R8" s="50">
        <f t="shared" si="7"/>
        <v>1441.6773119999998</v>
      </c>
      <c r="S8" s="50">
        <f t="shared" si="8"/>
        <v>2883.3546240000014</v>
      </c>
    </row>
    <row r="9" spans="1:19" x14ac:dyDescent="0.25">
      <c r="A9" s="24">
        <f t="shared" si="2"/>
        <v>40</v>
      </c>
      <c r="B9" s="44">
        <v>30</v>
      </c>
      <c r="C9" s="45">
        <v>5950.6688000000004</v>
      </c>
      <c r="D9" s="45">
        <f t="shared" si="0"/>
        <v>476.05350400000003</v>
      </c>
      <c r="E9" s="45">
        <f t="shared" si="3"/>
        <v>6426.7223040000008</v>
      </c>
      <c r="F9" s="45">
        <f t="shared" si="4"/>
        <v>8033.4028800000015</v>
      </c>
      <c r="G9" s="45">
        <v>1900</v>
      </c>
      <c r="H9" s="46">
        <f t="shared" si="5"/>
        <v>9933.4028800000015</v>
      </c>
      <c r="I9" s="47"/>
      <c r="J9" s="54"/>
      <c r="K9" s="55"/>
      <c r="L9" s="55"/>
      <c r="N9" s="49">
        <f t="shared" si="1"/>
        <v>1606.680575999997</v>
      </c>
      <c r="O9" s="49"/>
      <c r="P9" s="49">
        <f t="shared" si="6"/>
        <v>3213.3611519999977</v>
      </c>
      <c r="R9" s="50">
        <f t="shared" si="7"/>
        <v>1606.680575999997</v>
      </c>
      <c r="S9" s="50">
        <f t="shared" si="8"/>
        <v>3213.3611519999977</v>
      </c>
    </row>
    <row r="10" spans="1:19" x14ac:dyDescent="0.25">
      <c r="A10" s="24">
        <f t="shared" si="2"/>
        <v>50</v>
      </c>
      <c r="B10" s="44">
        <v>40</v>
      </c>
      <c r="C10" s="45">
        <v>6820.659200000001</v>
      </c>
      <c r="D10" s="45">
        <f t="shared" si="0"/>
        <v>545.65273600000012</v>
      </c>
      <c r="E10" s="45">
        <f t="shared" si="3"/>
        <v>7366.311936000001</v>
      </c>
      <c r="F10" s="45">
        <f t="shared" si="4"/>
        <v>9207.8899200000014</v>
      </c>
      <c r="G10" s="45">
        <v>2100</v>
      </c>
      <c r="H10" s="46">
        <f t="shared" si="5"/>
        <v>11307.889920000001</v>
      </c>
      <c r="I10" s="47"/>
      <c r="J10" s="53"/>
      <c r="K10" s="55"/>
      <c r="L10" s="55"/>
      <c r="N10" s="49">
        <f t="shared" si="1"/>
        <v>1841.5779839999959</v>
      </c>
      <c r="O10" s="49"/>
      <c r="P10" s="49">
        <f t="shared" si="6"/>
        <v>3683.1559679999991</v>
      </c>
      <c r="R10" s="50">
        <f t="shared" si="7"/>
        <v>1841.5779839999959</v>
      </c>
      <c r="S10" s="50">
        <f t="shared" si="8"/>
        <v>3683.1559679999991</v>
      </c>
    </row>
    <row r="11" spans="1:19" x14ac:dyDescent="0.25">
      <c r="A11" s="24">
        <f t="shared" si="2"/>
        <v>60</v>
      </c>
      <c r="B11" s="44">
        <v>50</v>
      </c>
      <c r="C11" s="45">
        <v>6950.0928000000004</v>
      </c>
      <c r="D11" s="45">
        <f t="shared" si="0"/>
        <v>556.00742400000001</v>
      </c>
      <c r="E11" s="45">
        <f t="shared" si="3"/>
        <v>7506.1002240000007</v>
      </c>
      <c r="F11" s="45">
        <f t="shared" si="4"/>
        <v>9382.6252800000002</v>
      </c>
      <c r="G11" s="45">
        <v>2200</v>
      </c>
      <c r="H11" s="46">
        <f t="shared" si="5"/>
        <v>11582.62528</v>
      </c>
      <c r="I11" s="47"/>
      <c r="J11" s="53"/>
      <c r="K11" s="55"/>
      <c r="L11" s="55"/>
      <c r="N11" s="49">
        <f t="shared" si="1"/>
        <v>1876.5250559999986</v>
      </c>
      <c r="O11" s="49">
        <f t="shared" ref="O11:O23" si="9">H56-H11</f>
        <v>7741.4399999999987</v>
      </c>
      <c r="P11" s="49">
        <f t="shared" si="6"/>
        <v>3753.0501119999972</v>
      </c>
      <c r="R11" s="50">
        <f t="shared" si="7"/>
        <v>1876.5250559999986</v>
      </c>
      <c r="S11" s="50">
        <f t="shared" si="8"/>
        <v>7741.4399999999987</v>
      </c>
    </row>
    <row r="12" spans="1:19" x14ac:dyDescent="0.25">
      <c r="A12" s="24">
        <f t="shared" si="2"/>
        <v>75</v>
      </c>
      <c r="B12" s="44">
        <v>60</v>
      </c>
      <c r="C12" s="45">
        <v>8113.3568000000005</v>
      </c>
      <c r="D12" s="45">
        <f t="shared" si="0"/>
        <v>649.06854400000009</v>
      </c>
      <c r="E12" s="45">
        <f t="shared" si="3"/>
        <v>8762.4253440000011</v>
      </c>
      <c r="F12" s="45">
        <f t="shared" si="4"/>
        <v>10953.031680000002</v>
      </c>
      <c r="G12" s="45">
        <v>2500</v>
      </c>
      <c r="H12" s="46">
        <f t="shared" si="5"/>
        <v>13453.031680000002</v>
      </c>
      <c r="I12" s="47"/>
      <c r="J12" s="54"/>
      <c r="K12" s="55"/>
      <c r="L12" s="55"/>
      <c r="N12" s="49">
        <f t="shared" si="1"/>
        <v>2190.6063359999989</v>
      </c>
      <c r="O12" s="49">
        <f t="shared" si="9"/>
        <v>6805.8316799999975</v>
      </c>
      <c r="P12" s="49">
        <f t="shared" si="6"/>
        <v>4381.212671999996</v>
      </c>
      <c r="R12" s="50">
        <f t="shared" si="7"/>
        <v>2190.6063359999989</v>
      </c>
      <c r="S12" s="50">
        <f t="shared" si="8"/>
        <v>6805.8316799999975</v>
      </c>
    </row>
    <row r="13" spans="1:19" x14ac:dyDescent="0.25">
      <c r="A13" s="24">
        <f t="shared" si="2"/>
        <v>100</v>
      </c>
      <c r="B13" s="44">
        <v>75</v>
      </c>
      <c r="C13" s="45">
        <v>8236.2368000000006</v>
      </c>
      <c r="D13" s="45">
        <f t="shared" si="0"/>
        <v>658.89894400000003</v>
      </c>
      <c r="E13" s="45">
        <f t="shared" si="3"/>
        <v>8895.1357440000011</v>
      </c>
      <c r="F13" s="45">
        <f t="shared" si="4"/>
        <v>11118.919680000001</v>
      </c>
      <c r="G13" s="45">
        <v>3000</v>
      </c>
      <c r="H13" s="46">
        <f t="shared" si="5"/>
        <v>14118.919680000001</v>
      </c>
      <c r="I13" s="47"/>
      <c r="J13" s="51"/>
      <c r="K13" s="52"/>
      <c r="L13" s="52"/>
      <c r="M13" s="50"/>
      <c r="N13" s="49">
        <f t="shared" si="1"/>
        <v>6602.2539263999988</v>
      </c>
      <c r="O13" s="49">
        <f t="shared" si="9"/>
        <v>11175.454310399995</v>
      </c>
      <c r="P13" s="49">
        <f t="shared" si="6"/>
        <v>8826.0378623999986</v>
      </c>
      <c r="R13" s="50">
        <f t="shared" si="7"/>
        <v>6602.2539263999988</v>
      </c>
      <c r="S13" s="50">
        <f t="shared" si="8"/>
        <v>11175.454310399995</v>
      </c>
    </row>
    <row r="14" spans="1:19" x14ac:dyDescent="0.25">
      <c r="A14" s="24">
        <f t="shared" si="2"/>
        <v>125</v>
      </c>
      <c r="B14" s="44">
        <v>100</v>
      </c>
      <c r="C14" s="45">
        <v>9358.5408000000007</v>
      </c>
      <c r="D14" s="45">
        <f t="shared" si="0"/>
        <v>748.68326400000012</v>
      </c>
      <c r="E14" s="45">
        <f t="shared" si="3"/>
        <v>10107.224064</v>
      </c>
      <c r="F14" s="45">
        <f t="shared" si="4"/>
        <v>12634.03008</v>
      </c>
      <c r="G14" s="45">
        <v>3800</v>
      </c>
      <c r="H14" s="46">
        <f t="shared" si="5"/>
        <v>16434.03008</v>
      </c>
      <c r="I14" s="47"/>
      <c r="J14" s="53"/>
      <c r="K14" s="52"/>
      <c r="L14" s="52"/>
      <c r="N14" s="49">
        <f t="shared" si="1"/>
        <v>8040.0384000000013</v>
      </c>
      <c r="O14" s="49">
        <f t="shared" si="9"/>
        <v>13097.631744000002</v>
      </c>
      <c r="P14" s="49">
        <f t="shared" si="6"/>
        <v>10566.844416</v>
      </c>
      <c r="R14" s="50">
        <f t="shared" si="7"/>
        <v>8040.0384000000013</v>
      </c>
      <c r="S14" s="50">
        <f t="shared" si="8"/>
        <v>13097.631744000002</v>
      </c>
    </row>
    <row r="15" spans="1:19" x14ac:dyDescent="0.25">
      <c r="A15" s="24">
        <f t="shared" si="2"/>
        <v>150</v>
      </c>
      <c r="B15" s="44">
        <v>125</v>
      </c>
      <c r="C15" s="45">
        <v>11835.801599999999</v>
      </c>
      <c r="D15" s="45">
        <f t="shared" si="0"/>
        <v>946.86412799999994</v>
      </c>
      <c r="E15" s="45">
        <f t="shared" si="3"/>
        <v>12782.665727999998</v>
      </c>
      <c r="F15" s="45">
        <f t="shared" si="4"/>
        <v>15978.332159999998</v>
      </c>
      <c r="G15" s="45">
        <v>3800</v>
      </c>
      <c r="H15" s="46">
        <f t="shared" si="5"/>
        <v>19778.332159999998</v>
      </c>
      <c r="I15" s="47"/>
      <c r="J15" s="53"/>
      <c r="K15" s="52"/>
      <c r="L15" s="52"/>
      <c r="N15" s="49">
        <f t="shared" si="1"/>
        <v>9294.7709952000041</v>
      </c>
      <c r="O15" s="49">
        <f t="shared" si="9"/>
        <v>13300.855603199998</v>
      </c>
      <c r="P15" s="49">
        <f t="shared" si="6"/>
        <v>12490.437427199999</v>
      </c>
      <c r="R15" s="50">
        <f t="shared" si="7"/>
        <v>9294.7709952000041</v>
      </c>
      <c r="S15" s="50">
        <f t="shared" si="8"/>
        <v>13300.855603199998</v>
      </c>
    </row>
    <row r="16" spans="1:19" x14ac:dyDescent="0.25">
      <c r="A16" s="24">
        <f t="shared" si="2"/>
        <v>200</v>
      </c>
      <c r="B16" s="44">
        <v>150</v>
      </c>
      <c r="C16" s="45">
        <v>15684.403200000001</v>
      </c>
      <c r="D16" s="45">
        <f t="shared" si="0"/>
        <v>1254.752256</v>
      </c>
      <c r="E16" s="45">
        <f t="shared" si="3"/>
        <v>16939.155456</v>
      </c>
      <c r="F16" s="45">
        <f t="shared" si="4"/>
        <v>21173.944320000002</v>
      </c>
      <c r="G16" s="45">
        <v>4000</v>
      </c>
      <c r="H16" s="46">
        <f t="shared" si="5"/>
        <v>25173.944320000002</v>
      </c>
      <c r="I16" s="47"/>
      <c r="J16" s="51"/>
      <c r="K16" s="52"/>
      <c r="L16" s="52"/>
      <c r="N16" s="49"/>
      <c r="O16" s="49">
        <f t="shared" si="9"/>
        <v>14477.996851199998</v>
      </c>
      <c r="P16" s="49">
        <f t="shared" si="6"/>
        <v>15060.153139199989</v>
      </c>
      <c r="R16" s="50">
        <f t="shared" si="7"/>
        <v>14477.996851199998</v>
      </c>
      <c r="S16" s="50">
        <f t="shared" si="8"/>
        <v>15060.153139199989</v>
      </c>
    </row>
    <row r="17" spans="1:19" x14ac:dyDescent="0.25">
      <c r="A17" s="24">
        <f t="shared" si="2"/>
        <v>250</v>
      </c>
      <c r="B17" s="44">
        <v>200</v>
      </c>
      <c r="C17" s="45">
        <v>18762.9568</v>
      </c>
      <c r="D17" s="45">
        <f t="shared" si="0"/>
        <v>1501.036544</v>
      </c>
      <c r="E17" s="45">
        <f t="shared" si="3"/>
        <v>20263.993343999999</v>
      </c>
      <c r="F17" s="45">
        <f t="shared" si="4"/>
        <v>25329.991679999999</v>
      </c>
      <c r="G17" s="45">
        <v>5000</v>
      </c>
      <c r="H17" s="46">
        <f t="shared" si="5"/>
        <v>30329.991679999999</v>
      </c>
      <c r="I17" s="47"/>
      <c r="J17" s="56"/>
      <c r="K17" s="52"/>
      <c r="L17" s="52"/>
      <c r="N17" s="49"/>
      <c r="O17" s="49">
        <f t="shared" si="9"/>
        <v>15286.645555200004</v>
      </c>
      <c r="P17" s="49">
        <f t="shared" si="6"/>
        <v>17199.444787200002</v>
      </c>
      <c r="R17" s="50">
        <f t="shared" si="7"/>
        <v>15286.645555200004</v>
      </c>
      <c r="S17" s="50">
        <f t="shared" si="8"/>
        <v>17199.444787200002</v>
      </c>
    </row>
    <row r="18" spans="1:19" x14ac:dyDescent="0.25">
      <c r="A18" s="24">
        <f t="shared" si="2"/>
        <v>300</v>
      </c>
      <c r="B18" s="44">
        <v>250</v>
      </c>
      <c r="C18" s="45">
        <v>22865.510399999999</v>
      </c>
      <c r="D18" s="45">
        <f t="shared" si="0"/>
        <v>1829.240832</v>
      </c>
      <c r="E18" s="45">
        <f t="shared" si="3"/>
        <v>24694.751231999999</v>
      </c>
      <c r="F18" s="45">
        <f t="shared" si="4"/>
        <v>30868.439039999997</v>
      </c>
      <c r="G18" s="45">
        <v>5000</v>
      </c>
      <c r="H18" s="46">
        <f t="shared" si="5"/>
        <v>35868.439039999997</v>
      </c>
      <c r="I18" s="47"/>
      <c r="J18" s="51"/>
      <c r="K18" s="52"/>
      <c r="L18" s="52"/>
      <c r="N18" s="49"/>
      <c r="O18" s="49">
        <f t="shared" si="9"/>
        <v>18405.163008000003</v>
      </c>
      <c r="P18" s="49">
        <f t="shared" si="6"/>
        <v>22668.263424000004</v>
      </c>
      <c r="R18" s="50">
        <f t="shared" si="7"/>
        <v>18405.163008000003</v>
      </c>
      <c r="S18" s="50">
        <f t="shared" si="8"/>
        <v>22668.263424000004</v>
      </c>
    </row>
    <row r="19" spans="1:19" x14ac:dyDescent="0.25">
      <c r="A19" s="24">
        <f t="shared" si="2"/>
        <v>350</v>
      </c>
      <c r="B19" s="44">
        <v>300</v>
      </c>
      <c r="C19" s="45">
        <v>23796.121600000002</v>
      </c>
      <c r="D19" s="45">
        <f t="shared" si="0"/>
        <v>1903.6897280000003</v>
      </c>
      <c r="E19" s="45">
        <f t="shared" si="3"/>
        <v>25699.811328000003</v>
      </c>
      <c r="F19" s="45">
        <f t="shared" si="4"/>
        <v>32124.764160000006</v>
      </c>
      <c r="G19" s="45">
        <v>6000</v>
      </c>
      <c r="H19" s="46">
        <f t="shared" si="5"/>
        <v>38124.764160000006</v>
      </c>
      <c r="I19" s="47"/>
      <c r="J19" s="51"/>
      <c r="K19" s="52"/>
      <c r="L19" s="52"/>
      <c r="N19" s="49"/>
      <c r="O19" s="49">
        <f t="shared" si="9"/>
        <v>21008.498688</v>
      </c>
      <c r="P19" s="49">
        <f t="shared" si="6"/>
        <v>24411.635711999996</v>
      </c>
      <c r="R19" s="50">
        <f t="shared" si="7"/>
        <v>21008.498688</v>
      </c>
      <c r="S19" s="50">
        <f t="shared" si="8"/>
        <v>24411.635711999996</v>
      </c>
    </row>
    <row r="20" spans="1:19" x14ac:dyDescent="0.25">
      <c r="A20" s="24">
        <f t="shared" si="2"/>
        <v>400</v>
      </c>
      <c r="B20" s="44">
        <v>350</v>
      </c>
      <c r="C20" s="45">
        <v>34156.052479999998</v>
      </c>
      <c r="D20" s="45">
        <f t="shared" si="0"/>
        <v>2732.4841984</v>
      </c>
      <c r="E20" s="45">
        <f t="shared" si="3"/>
        <v>36888.5366784</v>
      </c>
      <c r="F20" s="45">
        <f t="shared" si="4"/>
        <v>46110.670848000002</v>
      </c>
      <c r="G20" s="45">
        <v>7000</v>
      </c>
      <c r="H20" s="46">
        <f t="shared" si="5"/>
        <v>53110.670848000002</v>
      </c>
      <c r="I20" s="47"/>
      <c r="J20" s="56"/>
      <c r="K20" s="52"/>
      <c r="L20" s="52"/>
      <c r="N20" s="49"/>
      <c r="O20" s="49">
        <f t="shared" si="9"/>
        <v>24029.429760000006</v>
      </c>
      <c r="P20" s="49">
        <f t="shared" si="6"/>
        <v>13819.57632</v>
      </c>
      <c r="R20" s="50">
        <f t="shared" si="7"/>
        <v>13819.57632</v>
      </c>
      <c r="S20" s="50">
        <f t="shared" si="8"/>
        <v>24029.429760000006</v>
      </c>
    </row>
    <row r="21" spans="1:19" x14ac:dyDescent="0.25">
      <c r="A21" s="24">
        <v>450</v>
      </c>
      <c r="B21" s="44">
        <v>400</v>
      </c>
      <c r="C21" s="45">
        <v>39890.124799999998</v>
      </c>
      <c r="D21" s="45">
        <f t="shared" si="0"/>
        <v>3191.2099840000001</v>
      </c>
      <c r="E21" s="45">
        <f t="shared" si="3"/>
        <v>43081.334783999999</v>
      </c>
      <c r="F21" s="45">
        <f t="shared" si="4"/>
        <v>53851.66848</v>
      </c>
      <c r="G21" s="45">
        <v>8000</v>
      </c>
      <c r="H21" s="46">
        <f t="shared" si="5"/>
        <v>61851.66848</v>
      </c>
      <c r="I21" s="47"/>
      <c r="J21" s="56"/>
      <c r="K21" s="52"/>
      <c r="L21" s="52"/>
      <c r="N21" s="49"/>
      <c r="O21" s="49">
        <f t="shared" si="9"/>
        <v>22598.369279999992</v>
      </c>
      <c r="P21" s="49">
        <f t="shared" si="6"/>
        <v>16353.460224000002</v>
      </c>
      <c r="R21" s="50">
        <f t="shared" si="7"/>
        <v>16353.460224000002</v>
      </c>
      <c r="S21" s="50">
        <f t="shared" si="8"/>
        <v>22598.369279999992</v>
      </c>
    </row>
    <row r="22" spans="1:19" x14ac:dyDescent="0.25">
      <c r="A22" s="24">
        <v>550</v>
      </c>
      <c r="B22" s="44">
        <v>500</v>
      </c>
      <c r="C22" s="45">
        <v>47962.849280000002</v>
      </c>
      <c r="D22" s="45">
        <f t="shared" si="0"/>
        <v>3837.0279424</v>
      </c>
      <c r="E22" s="45">
        <f t="shared" si="3"/>
        <v>51799.877222399999</v>
      </c>
      <c r="F22" s="45">
        <f t="shared" si="4"/>
        <v>64749.846527999995</v>
      </c>
      <c r="G22" s="45">
        <v>9000</v>
      </c>
      <c r="H22" s="46">
        <f t="shared" si="5"/>
        <v>73749.846527999995</v>
      </c>
      <c r="I22" s="47"/>
      <c r="J22" s="56"/>
      <c r="K22" s="52"/>
      <c r="L22" s="52"/>
      <c r="N22" s="49"/>
      <c r="O22" s="49">
        <f t="shared" si="9"/>
        <v>27068.497919999994</v>
      </c>
      <c r="P22" s="49">
        <f t="shared" si="6"/>
        <v>19007.668223999994</v>
      </c>
      <c r="R22" s="50">
        <f t="shared" si="7"/>
        <v>19007.668223999994</v>
      </c>
      <c r="S22" s="50">
        <f t="shared" si="8"/>
        <v>27068.497919999994</v>
      </c>
    </row>
    <row r="23" spans="1:19" x14ac:dyDescent="0.25">
      <c r="A23" s="24">
        <v>650</v>
      </c>
      <c r="B23" s="44">
        <v>600</v>
      </c>
      <c r="C23" s="45">
        <v>58037.567488000001</v>
      </c>
      <c r="D23" s="45">
        <f t="shared" si="0"/>
        <v>4643.0053990400002</v>
      </c>
      <c r="E23" s="45">
        <f t="shared" si="3"/>
        <v>62680.572887039998</v>
      </c>
      <c r="F23" s="45">
        <f t="shared" si="4"/>
        <v>78350.716108799999</v>
      </c>
      <c r="G23" s="45">
        <v>10000</v>
      </c>
      <c r="H23" s="46">
        <f t="shared" si="5"/>
        <v>88350.716108799999</v>
      </c>
      <c r="I23" s="47"/>
      <c r="J23" s="57"/>
      <c r="K23" s="58"/>
      <c r="L23" s="58"/>
      <c r="N23" s="49"/>
      <c r="O23" s="49">
        <f t="shared" si="9"/>
        <v>23242.014719999992</v>
      </c>
      <c r="P23" s="49"/>
      <c r="R23" s="50">
        <f t="shared" si="7"/>
        <v>23242.014719999992</v>
      </c>
      <c r="S23" s="50">
        <f t="shared" si="8"/>
        <v>23242.014719999992</v>
      </c>
    </row>
    <row r="24" spans="1:19" x14ac:dyDescent="0.25">
      <c r="C24" t="s">
        <v>105</v>
      </c>
      <c r="H24" t="s">
        <v>106</v>
      </c>
    </row>
    <row r="25" spans="1:19" ht="24" customHeight="1" x14ac:dyDescent="0.25"/>
    <row r="26" spans="1:19" ht="19.5" customHeight="1" x14ac:dyDescent="0.25">
      <c r="B26" s="90" t="s">
        <v>107</v>
      </c>
      <c r="C26" s="90"/>
      <c r="D26" s="90"/>
      <c r="E26" s="90"/>
      <c r="F26" s="90"/>
      <c r="G26" s="90"/>
      <c r="H26" s="90"/>
      <c r="I26" s="59"/>
      <c r="J26" s="35"/>
    </row>
    <row r="27" spans="1:19" ht="61.5" customHeight="1" x14ac:dyDescent="0.25">
      <c r="A27" s="24" t="s">
        <v>89</v>
      </c>
      <c r="B27" s="36" t="s">
        <v>2</v>
      </c>
      <c r="C27" s="37" t="s">
        <v>90</v>
      </c>
      <c r="D27" s="37" t="s">
        <v>91</v>
      </c>
      <c r="E27" s="38" t="s">
        <v>92</v>
      </c>
      <c r="F27" s="37" t="s">
        <v>93</v>
      </c>
      <c r="G27" s="37" t="s">
        <v>94</v>
      </c>
      <c r="H27" s="39" t="s">
        <v>108</v>
      </c>
      <c r="I27" s="40"/>
      <c r="J27" s="60" t="s">
        <v>96</v>
      </c>
      <c r="K27" s="60" t="s">
        <v>97</v>
      </c>
      <c r="L27" s="60" t="s">
        <v>98</v>
      </c>
    </row>
    <row r="28" spans="1:19" x14ac:dyDescent="0.25">
      <c r="A28" s="24">
        <f>B29</f>
        <v>15</v>
      </c>
      <c r="B28" s="44">
        <v>10</v>
      </c>
      <c r="C28" s="61">
        <v>5037.0969599999999</v>
      </c>
      <c r="D28" s="45">
        <f t="shared" ref="D28:D38" si="10">C28*0.08</f>
        <v>402.96775680000002</v>
      </c>
      <c r="E28" s="45">
        <f>SUM(C28:D28)</f>
        <v>5440.0647167999996</v>
      </c>
      <c r="F28" s="45">
        <f>E28*1.25</f>
        <v>6800.0808959999995</v>
      </c>
      <c r="G28" s="45">
        <v>1500</v>
      </c>
      <c r="H28" s="62">
        <f>SUM(F28:G28)</f>
        <v>8300.0808959999995</v>
      </c>
      <c r="I28" s="47"/>
      <c r="J28" s="48">
        <f>SUM(F28:F36,F72:F80)/SUM(B28:B36,B72:B80)</f>
        <v>308.26625055507691</v>
      </c>
      <c r="K28" s="48">
        <f>SUM(F37:F38,F59:F61,F81:F83)/SUM(B37:B38,B59:B61,B81:B83)</f>
        <v>230.27046557538463</v>
      </c>
      <c r="L28" s="48">
        <f>SUM(F59:F68,F81:F89)/SUM(B59:B68,B81:B89)</f>
        <v>192.16573411289718</v>
      </c>
      <c r="N28" s="50"/>
      <c r="O28" s="50"/>
    </row>
    <row r="29" spans="1:19" x14ac:dyDescent="0.25">
      <c r="A29" s="24">
        <f t="shared" ref="A29:A43" si="11">B30</f>
        <v>20</v>
      </c>
      <c r="B29" s="44">
        <v>15</v>
      </c>
      <c r="C29" s="61">
        <v>5172.75648</v>
      </c>
      <c r="D29" s="45">
        <f t="shared" si="10"/>
        <v>413.82051840000003</v>
      </c>
      <c r="E29" s="45">
        <f t="shared" ref="E29:E38" si="12">SUM(C29:D29)</f>
        <v>5586.5769983999999</v>
      </c>
      <c r="F29" s="45">
        <f t="shared" ref="F29:F38" si="13">E29*1.25</f>
        <v>6983.2212479999998</v>
      </c>
      <c r="G29" s="45">
        <v>1500</v>
      </c>
      <c r="H29" s="62">
        <f t="shared" ref="H29:H38" si="14">SUM(F29:G29)</f>
        <v>8483.2212479999998</v>
      </c>
      <c r="I29" s="47"/>
      <c r="J29" s="54"/>
      <c r="K29" s="54"/>
      <c r="L29" s="54"/>
      <c r="N29" s="50"/>
    </row>
    <row r="30" spans="1:19" x14ac:dyDescent="0.25">
      <c r="A30" s="24">
        <f t="shared" si="11"/>
        <v>25</v>
      </c>
      <c r="B30" s="44">
        <v>20</v>
      </c>
      <c r="C30" s="61">
        <v>5607.2601600000007</v>
      </c>
      <c r="D30" s="45">
        <f t="shared" si="10"/>
        <v>448.58081280000005</v>
      </c>
      <c r="E30" s="45">
        <f t="shared" si="12"/>
        <v>6055.8409728000006</v>
      </c>
      <c r="F30" s="45">
        <f t="shared" si="13"/>
        <v>7569.8012160000007</v>
      </c>
      <c r="G30" s="45">
        <v>1700</v>
      </c>
      <c r="H30" s="62">
        <f t="shared" si="14"/>
        <v>9269.8012159999998</v>
      </c>
      <c r="I30" s="47"/>
      <c r="J30" s="53" t="s">
        <v>104</v>
      </c>
      <c r="K30" s="53" t="s">
        <v>104</v>
      </c>
      <c r="L30" s="53" t="s">
        <v>104</v>
      </c>
      <c r="M30" s="63"/>
      <c r="N30" s="50"/>
    </row>
    <row r="31" spans="1:19" x14ac:dyDescent="0.25">
      <c r="A31" s="24">
        <f t="shared" si="11"/>
        <v>30</v>
      </c>
      <c r="B31" s="44">
        <v>25</v>
      </c>
      <c r="C31" s="61">
        <v>6407.4547199999997</v>
      </c>
      <c r="D31" s="45">
        <f t="shared" si="10"/>
        <v>512.59637759999998</v>
      </c>
      <c r="E31" s="45">
        <f t="shared" si="12"/>
        <v>6920.0510975999996</v>
      </c>
      <c r="F31" s="45">
        <f t="shared" si="13"/>
        <v>8650.0638719999988</v>
      </c>
      <c r="G31" s="45">
        <v>1700</v>
      </c>
      <c r="H31" s="62">
        <f t="shared" si="14"/>
        <v>10350.063871999999</v>
      </c>
      <c r="I31" s="47"/>
      <c r="J31" s="48">
        <f>SUM(G72:G80,G28:G36)/SUM(B72:B80,B28:B36)</f>
        <v>55.692307692307693</v>
      </c>
      <c r="K31" s="48">
        <f>SUM(G59:G61,G81:G83)/SUM(B59:B61,B81:B83)</f>
        <v>30.933333333333334</v>
      </c>
      <c r="L31" s="48">
        <f>SUM(G59:G68,G81:G89)/SUM(B59:B68,B81:B89)</f>
        <v>21.158878504672899</v>
      </c>
      <c r="M31" s="63"/>
      <c r="N31" s="50"/>
    </row>
    <row r="32" spans="1:19" x14ac:dyDescent="0.25">
      <c r="A32" s="24">
        <f t="shared" si="11"/>
        <v>40</v>
      </c>
      <c r="B32" s="44">
        <v>30</v>
      </c>
      <c r="C32" s="61">
        <v>7140.8025599999992</v>
      </c>
      <c r="D32" s="45">
        <f t="shared" si="10"/>
        <v>571.2642047999999</v>
      </c>
      <c r="E32" s="45">
        <f t="shared" si="12"/>
        <v>7712.066764799999</v>
      </c>
      <c r="F32" s="45">
        <f t="shared" si="13"/>
        <v>9640.0834559999985</v>
      </c>
      <c r="G32" s="45">
        <v>1900</v>
      </c>
      <c r="H32" s="62">
        <f t="shared" si="14"/>
        <v>11540.083455999998</v>
      </c>
      <c r="I32" s="47"/>
      <c r="J32" s="51"/>
      <c r="K32" s="64"/>
      <c r="L32" s="65">
        <f>L8</f>
        <v>20.705882352941178</v>
      </c>
      <c r="M32" s="63"/>
      <c r="N32" s="50"/>
    </row>
    <row r="33" spans="1:17" x14ac:dyDescent="0.25">
      <c r="A33" s="24">
        <f t="shared" si="11"/>
        <v>50</v>
      </c>
      <c r="B33" s="44">
        <v>40</v>
      </c>
      <c r="C33" s="61">
        <v>8184.7910399999992</v>
      </c>
      <c r="D33" s="45">
        <f t="shared" si="10"/>
        <v>654.78328319999991</v>
      </c>
      <c r="E33" s="45">
        <f t="shared" si="12"/>
        <v>8839.5743231999986</v>
      </c>
      <c r="F33" s="45">
        <f t="shared" si="13"/>
        <v>11049.467903999997</v>
      </c>
      <c r="G33" s="45">
        <v>2100</v>
      </c>
      <c r="H33" s="62">
        <f t="shared" si="14"/>
        <v>13149.467903999997</v>
      </c>
      <c r="I33" s="47"/>
      <c r="J33" s="56"/>
      <c r="K33" s="66"/>
      <c r="L33" s="66"/>
      <c r="M33" s="67"/>
      <c r="N33" s="50"/>
    </row>
    <row r="34" spans="1:17" x14ac:dyDescent="0.25">
      <c r="A34" s="24">
        <f t="shared" si="11"/>
        <v>60</v>
      </c>
      <c r="B34" s="44">
        <v>50</v>
      </c>
      <c r="C34" s="61">
        <v>8340.111359999999</v>
      </c>
      <c r="D34" s="45">
        <f t="shared" si="10"/>
        <v>667.2089087999999</v>
      </c>
      <c r="E34" s="45">
        <f t="shared" si="12"/>
        <v>9007.3202687999983</v>
      </c>
      <c r="F34" s="45">
        <f t="shared" si="13"/>
        <v>11259.150335999999</v>
      </c>
      <c r="G34" s="45">
        <v>2200</v>
      </c>
      <c r="H34" s="62">
        <f t="shared" si="14"/>
        <v>13459.150335999999</v>
      </c>
      <c r="I34" s="47"/>
      <c r="J34" s="68"/>
      <c r="K34" s="64"/>
      <c r="L34" s="69"/>
      <c r="M34" s="70"/>
      <c r="N34" s="50"/>
    </row>
    <row r="35" spans="1:17" x14ac:dyDescent="0.25">
      <c r="A35" s="24">
        <f t="shared" si="11"/>
        <v>75</v>
      </c>
      <c r="B35" s="44">
        <v>60</v>
      </c>
      <c r="C35" s="61">
        <v>9736.0281599999998</v>
      </c>
      <c r="D35" s="45">
        <f t="shared" si="10"/>
        <v>778.88225280000006</v>
      </c>
      <c r="E35" s="45">
        <f t="shared" si="12"/>
        <v>10514.9104128</v>
      </c>
      <c r="F35" s="45">
        <f t="shared" si="13"/>
        <v>13143.638016000001</v>
      </c>
      <c r="G35" s="45">
        <v>2500</v>
      </c>
      <c r="H35" s="62">
        <f t="shared" si="14"/>
        <v>15643.638016000001</v>
      </c>
      <c r="I35" s="47"/>
      <c r="J35" s="69"/>
      <c r="K35" s="64"/>
      <c r="L35" s="64"/>
      <c r="M35" s="71"/>
      <c r="N35" s="50"/>
    </row>
    <row r="36" spans="1:17" x14ac:dyDescent="0.25">
      <c r="A36" s="24">
        <f t="shared" si="11"/>
        <v>100</v>
      </c>
      <c r="B36" s="44">
        <v>75</v>
      </c>
      <c r="C36" s="61">
        <v>13126.795263999998</v>
      </c>
      <c r="D36" s="45">
        <f t="shared" si="10"/>
        <v>1050.1436211199998</v>
      </c>
      <c r="E36" s="45">
        <f t="shared" si="12"/>
        <v>14176.938885119998</v>
      </c>
      <c r="F36" s="45">
        <f t="shared" si="13"/>
        <v>17721.1736064</v>
      </c>
      <c r="G36" s="45">
        <v>3000</v>
      </c>
      <c r="H36" s="62">
        <f t="shared" si="14"/>
        <v>20721.1736064</v>
      </c>
      <c r="I36" s="47"/>
      <c r="J36" s="56"/>
      <c r="K36" s="64"/>
      <c r="L36" s="64"/>
      <c r="M36" s="63"/>
      <c r="N36" s="50"/>
      <c r="O36" s="72"/>
      <c r="P36" s="72"/>
      <c r="Q36" s="72"/>
    </row>
    <row r="37" spans="1:17" x14ac:dyDescent="0.25">
      <c r="A37" s="24">
        <f t="shared" si="11"/>
        <v>125</v>
      </c>
      <c r="B37" s="44">
        <v>100</v>
      </c>
      <c r="C37" s="61">
        <v>15314.1248</v>
      </c>
      <c r="D37" s="45">
        <f t="shared" si="10"/>
        <v>1225.1299839999999</v>
      </c>
      <c r="E37" s="45">
        <f t="shared" si="12"/>
        <v>16539.254784000001</v>
      </c>
      <c r="F37" s="45">
        <f t="shared" si="13"/>
        <v>20674.068480000002</v>
      </c>
      <c r="G37" s="45">
        <v>3800</v>
      </c>
      <c r="H37" s="73">
        <f t="shared" si="14"/>
        <v>24474.068480000002</v>
      </c>
      <c r="I37" s="47"/>
      <c r="J37" s="56"/>
      <c r="K37" s="64"/>
      <c r="L37" s="64"/>
      <c r="M37" s="63"/>
      <c r="N37" s="50"/>
    </row>
    <row r="38" spans="1:17" x14ac:dyDescent="0.25">
      <c r="A38" s="24">
        <f t="shared" si="11"/>
        <v>150</v>
      </c>
      <c r="B38" s="44">
        <v>125</v>
      </c>
      <c r="C38" s="61">
        <v>18720.817152</v>
      </c>
      <c r="D38" s="45">
        <f t="shared" si="10"/>
        <v>1497.6653721600001</v>
      </c>
      <c r="E38" s="45">
        <f t="shared" si="12"/>
        <v>20218.482524160001</v>
      </c>
      <c r="F38" s="45">
        <f t="shared" si="13"/>
        <v>25273.103155200002</v>
      </c>
      <c r="G38" s="45">
        <v>3800</v>
      </c>
      <c r="H38" s="73">
        <f t="shared" si="14"/>
        <v>29073.103155200002</v>
      </c>
      <c r="I38" s="47"/>
      <c r="J38" s="56"/>
      <c r="K38" s="64"/>
      <c r="L38" s="64"/>
      <c r="M38" s="63"/>
      <c r="N38" s="50"/>
    </row>
    <row r="39" spans="1:17" x14ac:dyDescent="0.25">
      <c r="A39" s="24">
        <f t="shared" si="11"/>
        <v>200</v>
      </c>
      <c r="B39" s="44">
        <v>150</v>
      </c>
      <c r="D39" s="45"/>
      <c r="E39" s="45"/>
      <c r="F39" s="45"/>
      <c r="G39" s="45"/>
      <c r="H39" s="73"/>
      <c r="I39" s="47"/>
      <c r="J39" s="56"/>
      <c r="K39" s="64"/>
      <c r="L39" s="64"/>
      <c r="M39" s="63"/>
      <c r="N39" s="50"/>
    </row>
    <row r="40" spans="1:17" x14ac:dyDescent="0.25">
      <c r="A40" s="24">
        <f t="shared" si="11"/>
        <v>250</v>
      </c>
      <c r="B40" s="44">
        <v>200</v>
      </c>
      <c r="D40" s="45"/>
      <c r="E40" s="45"/>
      <c r="F40" s="45"/>
      <c r="G40" s="45"/>
      <c r="H40" s="73"/>
      <c r="I40" s="47"/>
      <c r="J40" s="56"/>
      <c r="K40" s="64"/>
      <c r="L40" s="64"/>
      <c r="M40" s="63"/>
      <c r="N40" s="50"/>
    </row>
    <row r="41" spans="1:17" x14ac:dyDescent="0.25">
      <c r="A41" s="24">
        <f t="shared" si="11"/>
        <v>300</v>
      </c>
      <c r="B41" s="44">
        <v>250</v>
      </c>
      <c r="D41" s="45"/>
      <c r="E41" s="45"/>
      <c r="F41" s="45"/>
      <c r="G41" s="45"/>
      <c r="H41" s="73"/>
      <c r="I41" s="47"/>
      <c r="J41" s="56"/>
      <c r="K41" s="52"/>
      <c r="L41" s="52"/>
      <c r="N41" s="50"/>
    </row>
    <row r="42" spans="1:17" x14ac:dyDescent="0.25">
      <c r="A42" s="24">
        <f t="shared" si="11"/>
        <v>350</v>
      </c>
      <c r="B42" s="44">
        <v>300</v>
      </c>
      <c r="D42" s="45"/>
      <c r="E42" s="45"/>
      <c r="F42" s="45"/>
      <c r="G42" s="45"/>
      <c r="H42" s="73"/>
      <c r="I42" s="47"/>
      <c r="J42" s="56"/>
      <c r="K42" s="52"/>
      <c r="L42" s="52"/>
      <c r="N42" s="50"/>
    </row>
    <row r="43" spans="1:17" x14ac:dyDescent="0.25">
      <c r="A43" s="24">
        <f t="shared" si="11"/>
        <v>400</v>
      </c>
      <c r="B43" s="44">
        <v>350</v>
      </c>
      <c r="D43" s="45"/>
      <c r="E43" s="45"/>
      <c r="F43" s="45"/>
      <c r="G43" s="45"/>
      <c r="H43" s="73"/>
      <c r="I43" s="47"/>
      <c r="J43" s="56"/>
      <c r="K43" s="52"/>
      <c r="L43" s="52"/>
      <c r="N43" s="50"/>
    </row>
    <row r="44" spans="1:17" x14ac:dyDescent="0.25">
      <c r="A44" s="24">
        <v>450</v>
      </c>
      <c r="B44" s="44">
        <v>400</v>
      </c>
      <c r="D44" s="45"/>
      <c r="E44" s="45"/>
      <c r="F44" s="45"/>
      <c r="G44" s="45"/>
      <c r="H44" s="73"/>
      <c r="I44" s="47"/>
      <c r="J44" s="56"/>
      <c r="K44" s="52"/>
      <c r="L44" s="52"/>
      <c r="N44" s="50"/>
      <c r="P44" s="50"/>
    </row>
    <row r="45" spans="1:17" x14ac:dyDescent="0.25">
      <c r="A45" s="24">
        <v>550</v>
      </c>
      <c r="B45" s="44">
        <v>500</v>
      </c>
      <c r="D45" s="45"/>
      <c r="E45" s="45"/>
      <c r="F45" s="45"/>
      <c r="G45" s="45"/>
      <c r="H45" s="73"/>
      <c r="I45" s="47"/>
      <c r="J45" s="56"/>
      <c r="K45" s="52"/>
      <c r="L45" s="52"/>
      <c r="N45" s="50"/>
    </row>
    <row r="46" spans="1:17" x14ac:dyDescent="0.25">
      <c r="A46" s="24">
        <v>650</v>
      </c>
      <c r="B46" s="44">
        <v>600</v>
      </c>
      <c r="D46" s="45"/>
      <c r="E46" s="45"/>
      <c r="F46" s="45"/>
      <c r="G46" s="45"/>
      <c r="H46" s="73"/>
      <c r="I46" s="47"/>
      <c r="J46" s="57"/>
      <c r="K46" s="58"/>
      <c r="L46" s="58"/>
      <c r="N46" s="50"/>
    </row>
    <row r="47" spans="1:17" ht="19.5" customHeight="1" x14ac:dyDescent="0.25">
      <c r="N47" s="50"/>
    </row>
    <row r="48" spans="1:17" ht="15.75" x14ac:dyDescent="0.25">
      <c r="B48" s="90" t="s">
        <v>109</v>
      </c>
      <c r="C48" s="90"/>
      <c r="D48" s="90"/>
      <c r="E48" s="90"/>
      <c r="F48" s="90"/>
      <c r="G48" s="90"/>
      <c r="H48" s="90"/>
      <c r="I48" s="59"/>
      <c r="J48" s="35"/>
      <c r="N48" s="50"/>
    </row>
    <row r="49" spans="1:14" ht="60" x14ac:dyDescent="0.25">
      <c r="A49" s="24" t="s">
        <v>89</v>
      </c>
      <c r="B49" s="36" t="s">
        <v>2</v>
      </c>
      <c r="C49" s="37" t="s">
        <v>90</v>
      </c>
      <c r="D49" s="37" t="s">
        <v>91</v>
      </c>
      <c r="E49" s="38" t="s">
        <v>92</v>
      </c>
      <c r="F49" s="37" t="s">
        <v>93</v>
      </c>
      <c r="G49" s="37" t="s">
        <v>94</v>
      </c>
      <c r="H49" s="39" t="s">
        <v>110</v>
      </c>
      <c r="I49" s="40"/>
      <c r="J49" s="74"/>
      <c r="K49" s="67"/>
      <c r="L49" s="67"/>
      <c r="M49" s="67"/>
      <c r="N49" s="50"/>
    </row>
    <row r="50" spans="1:14" x14ac:dyDescent="0.25">
      <c r="A50" s="24">
        <f>B51</f>
        <v>15</v>
      </c>
      <c r="B50" s="44">
        <v>10</v>
      </c>
      <c r="C50" s="75"/>
      <c r="D50" s="45"/>
      <c r="E50" s="45"/>
      <c r="F50" s="45"/>
      <c r="G50" s="45"/>
      <c r="H50" s="73"/>
      <c r="I50" s="47"/>
      <c r="J50" s="76"/>
      <c r="K50" s="70"/>
      <c r="L50" s="70"/>
      <c r="M50" s="70"/>
      <c r="N50" s="50"/>
    </row>
    <row r="51" spans="1:14" x14ac:dyDescent="0.25">
      <c r="A51" s="24">
        <f t="shared" ref="A51:A65" si="15">B52</f>
        <v>20</v>
      </c>
      <c r="B51" s="44">
        <v>15</v>
      </c>
      <c r="C51" s="75"/>
      <c r="D51" s="45"/>
      <c r="E51" s="45"/>
      <c r="F51" s="45"/>
      <c r="G51" s="45"/>
      <c r="H51" s="73"/>
      <c r="I51" s="47"/>
      <c r="J51" s="76"/>
      <c r="K51" s="71"/>
      <c r="L51" s="71"/>
      <c r="M51" s="71"/>
      <c r="N51" s="50"/>
    </row>
    <row r="52" spans="1:14" x14ac:dyDescent="0.25">
      <c r="A52" s="24">
        <f t="shared" si="15"/>
        <v>25</v>
      </c>
      <c r="B52" s="44">
        <v>20</v>
      </c>
      <c r="C52" s="75"/>
      <c r="D52" s="45"/>
      <c r="E52" s="45"/>
      <c r="F52" s="45"/>
      <c r="G52" s="45"/>
      <c r="H52" s="73"/>
      <c r="I52" s="47"/>
      <c r="J52" s="76"/>
      <c r="K52" s="71"/>
      <c r="N52" s="50"/>
    </row>
    <row r="53" spans="1:14" x14ac:dyDescent="0.25">
      <c r="A53" s="24">
        <f t="shared" si="15"/>
        <v>30</v>
      </c>
      <c r="B53" s="44">
        <v>25</v>
      </c>
      <c r="C53" s="75"/>
      <c r="D53" s="45"/>
      <c r="E53" s="45"/>
      <c r="F53" s="45"/>
      <c r="G53" s="45"/>
      <c r="H53" s="73"/>
      <c r="I53" s="47"/>
      <c r="J53" s="76"/>
      <c r="N53" s="50"/>
    </row>
    <row r="54" spans="1:14" x14ac:dyDescent="0.25">
      <c r="A54" s="24">
        <f t="shared" si="15"/>
        <v>40</v>
      </c>
      <c r="B54" s="44">
        <v>30</v>
      </c>
      <c r="C54" s="75"/>
      <c r="D54" s="45"/>
      <c r="E54" s="45"/>
      <c r="F54" s="45"/>
      <c r="G54" s="45"/>
      <c r="H54" s="73"/>
      <c r="I54" s="47"/>
      <c r="J54" s="76"/>
      <c r="N54" s="50"/>
    </row>
    <row r="55" spans="1:14" x14ac:dyDescent="0.25">
      <c r="A55" s="24">
        <f t="shared" si="15"/>
        <v>50</v>
      </c>
      <c r="B55" s="44">
        <v>40</v>
      </c>
      <c r="C55" s="75"/>
      <c r="D55" s="45"/>
      <c r="E55" s="45"/>
      <c r="F55" s="45"/>
      <c r="G55" s="45"/>
      <c r="H55" s="73"/>
      <c r="I55" s="47"/>
      <c r="J55" s="76"/>
      <c r="N55" s="50"/>
    </row>
    <row r="56" spans="1:14" x14ac:dyDescent="0.25">
      <c r="A56" s="24">
        <f t="shared" si="15"/>
        <v>60</v>
      </c>
      <c r="B56" s="44">
        <v>50</v>
      </c>
      <c r="C56" s="61">
        <v>12684.4928</v>
      </c>
      <c r="D56" s="45">
        <f t="shared" ref="D56:D68" si="16">C56*0.08</f>
        <v>1014.759424</v>
      </c>
      <c r="E56" s="45">
        <f t="shared" ref="E56:E68" si="17">SUM(C56:D56)</f>
        <v>13699.252224</v>
      </c>
      <c r="F56" s="45">
        <f t="shared" ref="F56:F68" si="18">E56*1.25</f>
        <v>17124.065279999999</v>
      </c>
      <c r="G56" s="45">
        <v>2200</v>
      </c>
      <c r="H56" s="73">
        <f t="shared" ref="H56:H68" si="19">SUM(F56:G56)</f>
        <v>19324.065279999999</v>
      </c>
      <c r="I56" s="47"/>
      <c r="J56" s="76"/>
      <c r="N56" s="50"/>
    </row>
    <row r="57" spans="1:14" x14ac:dyDescent="0.25">
      <c r="A57" s="24">
        <f t="shared" si="15"/>
        <v>75</v>
      </c>
      <c r="B57" s="44">
        <v>60</v>
      </c>
      <c r="C57" s="61">
        <v>13154.713600000001</v>
      </c>
      <c r="D57" s="45">
        <f t="shared" si="16"/>
        <v>1052.3770880000002</v>
      </c>
      <c r="E57" s="45">
        <f t="shared" si="17"/>
        <v>14207.090688</v>
      </c>
      <c r="F57" s="45">
        <f t="shared" si="18"/>
        <v>17758.863359999999</v>
      </c>
      <c r="G57" s="45">
        <v>2500</v>
      </c>
      <c r="H57" s="73">
        <f t="shared" si="19"/>
        <v>20258.863359999999</v>
      </c>
      <c r="I57" s="47"/>
      <c r="J57" s="76"/>
      <c r="N57" s="50"/>
    </row>
    <row r="58" spans="1:14" x14ac:dyDescent="0.25">
      <c r="A58" s="24">
        <f t="shared" si="15"/>
        <v>100</v>
      </c>
      <c r="B58" s="44">
        <v>75</v>
      </c>
      <c r="C58" s="61">
        <v>16514.351103999998</v>
      </c>
      <c r="D58" s="45">
        <f t="shared" si="16"/>
        <v>1321.1480883199999</v>
      </c>
      <c r="E58" s="45">
        <f t="shared" si="17"/>
        <v>17835.499192319996</v>
      </c>
      <c r="F58" s="45">
        <f t="shared" si="18"/>
        <v>22294.373990399996</v>
      </c>
      <c r="G58" s="45">
        <v>3000</v>
      </c>
      <c r="H58" s="77">
        <f t="shared" si="19"/>
        <v>25294.373990399996</v>
      </c>
      <c r="I58" s="78"/>
      <c r="J58" s="76"/>
      <c r="N58" s="50"/>
    </row>
    <row r="59" spans="1:14" x14ac:dyDescent="0.25">
      <c r="A59" s="24">
        <f t="shared" si="15"/>
        <v>125</v>
      </c>
      <c r="B59" s="44">
        <v>100</v>
      </c>
      <c r="C59" s="61">
        <v>19060.490240000003</v>
      </c>
      <c r="D59" s="45">
        <f t="shared" si="16"/>
        <v>1524.8392192000003</v>
      </c>
      <c r="E59" s="45">
        <f t="shared" si="17"/>
        <v>20585.329459200002</v>
      </c>
      <c r="F59" s="45">
        <f t="shared" si="18"/>
        <v>25731.661824000003</v>
      </c>
      <c r="G59" s="45">
        <v>3800</v>
      </c>
      <c r="H59" s="77">
        <f t="shared" si="19"/>
        <v>29531.661824000003</v>
      </c>
      <c r="I59" s="78"/>
      <c r="J59" s="79"/>
      <c r="N59" s="50"/>
    </row>
    <row r="60" spans="1:14" x14ac:dyDescent="0.25">
      <c r="A60" s="24">
        <f t="shared" si="15"/>
        <v>150</v>
      </c>
      <c r="B60" s="44">
        <v>125</v>
      </c>
      <c r="C60" s="61">
        <v>21688.287231999999</v>
      </c>
      <c r="D60" s="45">
        <f t="shared" si="16"/>
        <v>1735.0629785599999</v>
      </c>
      <c r="E60" s="45">
        <f t="shared" si="17"/>
        <v>23423.350210559998</v>
      </c>
      <c r="F60" s="45">
        <f t="shared" si="18"/>
        <v>29279.187763199996</v>
      </c>
      <c r="G60" s="45">
        <v>3800</v>
      </c>
      <c r="H60" s="77">
        <f t="shared" si="19"/>
        <v>33079.187763199996</v>
      </c>
      <c r="I60" s="78"/>
      <c r="J60" s="79"/>
      <c r="N60" s="50"/>
    </row>
    <row r="61" spans="1:14" x14ac:dyDescent="0.25">
      <c r="A61" s="24">
        <f t="shared" si="15"/>
        <v>200</v>
      </c>
      <c r="B61" s="44">
        <v>150</v>
      </c>
      <c r="C61" s="61">
        <v>26408.845312000001</v>
      </c>
      <c r="D61" s="45">
        <f t="shared" si="16"/>
        <v>2112.70762496</v>
      </c>
      <c r="E61" s="45">
        <f t="shared" si="17"/>
        <v>28521.552936960001</v>
      </c>
      <c r="F61" s="45">
        <f t="shared" si="18"/>
        <v>35651.9411712</v>
      </c>
      <c r="G61" s="45">
        <v>4000</v>
      </c>
      <c r="H61" s="77">
        <f t="shared" si="19"/>
        <v>39651.9411712</v>
      </c>
      <c r="I61" s="78"/>
      <c r="J61" s="70"/>
      <c r="N61" s="50"/>
    </row>
    <row r="62" spans="1:14" x14ac:dyDescent="0.25">
      <c r="A62" s="24">
        <f t="shared" si="15"/>
        <v>250</v>
      </c>
      <c r="B62" s="44">
        <v>200</v>
      </c>
      <c r="C62" s="61">
        <v>30086.397951999999</v>
      </c>
      <c r="D62" s="45">
        <f t="shared" si="16"/>
        <v>2406.9118361599999</v>
      </c>
      <c r="E62" s="45">
        <f t="shared" si="17"/>
        <v>32493.309788160001</v>
      </c>
      <c r="F62" s="45">
        <f t="shared" si="18"/>
        <v>40616.637235200003</v>
      </c>
      <c r="G62" s="45">
        <v>5000</v>
      </c>
      <c r="H62" s="77">
        <f t="shared" si="19"/>
        <v>45616.637235200003</v>
      </c>
      <c r="I62" s="78"/>
      <c r="J62" s="76"/>
      <c r="N62" s="50"/>
    </row>
    <row r="63" spans="1:14" x14ac:dyDescent="0.25">
      <c r="A63" s="24">
        <f t="shared" si="15"/>
        <v>300</v>
      </c>
      <c r="B63" s="44">
        <v>250</v>
      </c>
      <c r="C63" s="61">
        <v>36498.964480000002</v>
      </c>
      <c r="D63" s="45">
        <f t="shared" si="16"/>
        <v>2919.9171584000001</v>
      </c>
      <c r="E63" s="45">
        <f t="shared" si="17"/>
        <v>39418.881638400002</v>
      </c>
      <c r="F63" s="45">
        <f t="shared" si="18"/>
        <v>49273.602048000001</v>
      </c>
      <c r="G63" s="45">
        <v>5000</v>
      </c>
      <c r="H63" s="77">
        <f t="shared" si="19"/>
        <v>54273.602048000001</v>
      </c>
      <c r="I63" s="78"/>
      <c r="J63" s="79"/>
      <c r="N63" s="50"/>
    </row>
    <row r="64" spans="1:14" x14ac:dyDescent="0.25">
      <c r="A64" s="24">
        <f t="shared" si="15"/>
        <v>350</v>
      </c>
      <c r="B64" s="44">
        <v>300</v>
      </c>
      <c r="C64" s="61">
        <v>39357.972480000004</v>
      </c>
      <c r="D64" s="45">
        <f t="shared" si="16"/>
        <v>3148.6377984000005</v>
      </c>
      <c r="E64" s="45">
        <f t="shared" si="17"/>
        <v>42506.610278400003</v>
      </c>
      <c r="F64" s="45">
        <f t="shared" si="18"/>
        <v>53133.262848000006</v>
      </c>
      <c r="G64" s="45">
        <v>6000</v>
      </c>
      <c r="H64" s="77">
        <f t="shared" si="19"/>
        <v>59133.262848000006</v>
      </c>
      <c r="I64" s="78"/>
      <c r="J64" s="70"/>
      <c r="N64" s="50"/>
    </row>
    <row r="65" spans="1:14" x14ac:dyDescent="0.25">
      <c r="A65" s="24">
        <f t="shared" si="15"/>
        <v>400</v>
      </c>
      <c r="B65" s="44">
        <v>350</v>
      </c>
      <c r="C65" s="61">
        <v>51955.630080000003</v>
      </c>
      <c r="D65" s="45">
        <f t="shared" si="16"/>
        <v>4156.4504064000002</v>
      </c>
      <c r="E65" s="45">
        <f t="shared" si="17"/>
        <v>56112.080486400002</v>
      </c>
      <c r="F65" s="45">
        <f t="shared" si="18"/>
        <v>70140.100608000008</v>
      </c>
      <c r="G65" s="45">
        <v>7000</v>
      </c>
      <c r="H65" s="77">
        <f t="shared" si="19"/>
        <v>77140.100608000008</v>
      </c>
      <c r="I65" s="78"/>
      <c r="J65" s="76"/>
      <c r="N65" s="50"/>
    </row>
    <row r="66" spans="1:14" x14ac:dyDescent="0.25">
      <c r="A66" s="24">
        <v>450</v>
      </c>
      <c r="B66" s="44">
        <v>400</v>
      </c>
      <c r="C66" s="61">
        <v>56629.657599999999</v>
      </c>
      <c r="D66" s="45">
        <f t="shared" si="16"/>
        <v>4530.3726079999997</v>
      </c>
      <c r="E66" s="45">
        <f t="shared" si="17"/>
        <v>61160.030207999996</v>
      </c>
      <c r="F66" s="45">
        <f t="shared" si="18"/>
        <v>76450.037759999992</v>
      </c>
      <c r="G66" s="45">
        <v>8000</v>
      </c>
      <c r="H66" s="77">
        <f t="shared" si="19"/>
        <v>84450.037759999992</v>
      </c>
      <c r="I66" s="78"/>
      <c r="J66" s="76"/>
      <c r="N66" s="50"/>
    </row>
    <row r="67" spans="1:14" x14ac:dyDescent="0.25">
      <c r="A67" s="24">
        <v>550</v>
      </c>
      <c r="B67" s="44">
        <v>500</v>
      </c>
      <c r="C67" s="61">
        <v>68013.588479999991</v>
      </c>
      <c r="D67" s="45">
        <f t="shared" si="16"/>
        <v>5441.087078399999</v>
      </c>
      <c r="E67" s="45">
        <f t="shared" si="17"/>
        <v>73454.675558399991</v>
      </c>
      <c r="F67" s="45">
        <f t="shared" si="18"/>
        <v>91818.344447999989</v>
      </c>
      <c r="G67" s="45">
        <v>9000</v>
      </c>
      <c r="H67" s="77">
        <f t="shared" si="19"/>
        <v>100818.34444799999</v>
      </c>
      <c r="I67" s="78"/>
      <c r="J67" s="76"/>
      <c r="N67" s="50"/>
    </row>
    <row r="68" spans="1:14" ht="15.75" thickBot="1" x14ac:dyDescent="0.3">
      <c r="A68" s="24">
        <v>650</v>
      </c>
      <c r="B68" s="44">
        <v>600</v>
      </c>
      <c r="C68" s="80">
        <v>75253.874687999996</v>
      </c>
      <c r="D68" s="45">
        <f t="shared" si="16"/>
        <v>6020.3099750399997</v>
      </c>
      <c r="E68" s="45">
        <f t="shared" si="17"/>
        <v>81274.184663039996</v>
      </c>
      <c r="F68" s="45">
        <f t="shared" si="18"/>
        <v>101592.73082879999</v>
      </c>
      <c r="G68" s="45">
        <v>10000</v>
      </c>
      <c r="H68" s="77">
        <f t="shared" si="19"/>
        <v>111592.73082879999</v>
      </c>
      <c r="I68" s="78"/>
      <c r="J68" s="76"/>
      <c r="N68" s="50"/>
    </row>
    <row r="69" spans="1:14" ht="17.25" customHeight="1" x14ac:dyDescent="0.25">
      <c r="I69" s="71"/>
      <c r="J69" s="81"/>
      <c r="N69" s="50"/>
    </row>
    <row r="70" spans="1:14" ht="15.75" x14ac:dyDescent="0.25">
      <c r="B70" s="90" t="s">
        <v>111</v>
      </c>
      <c r="C70" s="90"/>
      <c r="D70" s="90"/>
      <c r="E70" s="90"/>
      <c r="F70" s="90"/>
      <c r="G70" s="90"/>
      <c r="H70" s="90"/>
      <c r="I70" s="82"/>
      <c r="J70" s="35"/>
    </row>
    <row r="71" spans="1:14" ht="60" x14ac:dyDescent="0.25">
      <c r="A71" s="24" t="s">
        <v>89</v>
      </c>
      <c r="B71" s="36" t="s">
        <v>2</v>
      </c>
      <c r="C71" s="37" t="s">
        <v>90</v>
      </c>
      <c r="D71" s="37" t="s">
        <v>91</v>
      </c>
      <c r="E71" s="38" t="s">
        <v>92</v>
      </c>
      <c r="F71" s="37" t="s">
        <v>93</v>
      </c>
      <c r="G71" s="37" t="s">
        <v>94</v>
      </c>
      <c r="H71" s="83" t="s">
        <v>112</v>
      </c>
      <c r="I71" s="84"/>
      <c r="J71" s="74"/>
    </row>
    <row r="72" spans="1:14" x14ac:dyDescent="0.25">
      <c r="A72" s="24">
        <f>B73</f>
        <v>15</v>
      </c>
      <c r="B72" s="44">
        <v>10</v>
      </c>
      <c r="C72" s="61">
        <v>5876.6131199999991</v>
      </c>
      <c r="D72" s="45">
        <f t="shared" ref="D72:D89" si="20">C72*0.08</f>
        <v>470.12904959999992</v>
      </c>
      <c r="E72" s="45">
        <f t="shared" ref="E72:E89" si="21">SUM(C72:D72)</f>
        <v>6346.7421695999992</v>
      </c>
      <c r="F72" s="45">
        <f t="shared" ref="F72:F89" si="22">E72*1.25</f>
        <v>7933.4277119999988</v>
      </c>
      <c r="G72" s="45">
        <v>1500</v>
      </c>
      <c r="H72" s="85">
        <f t="shared" ref="H72:H89" si="23">SUM(F72:G72)</f>
        <v>9433.4277119999988</v>
      </c>
      <c r="I72" s="78"/>
      <c r="J72" s="79"/>
    </row>
    <row r="73" spans="1:14" x14ac:dyDescent="0.25">
      <c r="A73" s="24">
        <f t="shared" ref="A73:A87" si="24">B74</f>
        <v>20</v>
      </c>
      <c r="B73" s="44">
        <v>15</v>
      </c>
      <c r="C73" s="61">
        <v>6034.8825599999991</v>
      </c>
      <c r="D73" s="45">
        <f t="shared" si="20"/>
        <v>482.79060479999993</v>
      </c>
      <c r="E73" s="45">
        <f t="shared" si="21"/>
        <v>6517.6731647999986</v>
      </c>
      <c r="F73" s="45">
        <f t="shared" si="22"/>
        <v>8147.0914559999983</v>
      </c>
      <c r="G73" s="45">
        <v>1500</v>
      </c>
      <c r="H73" s="85">
        <f t="shared" si="23"/>
        <v>9647.0914559999983</v>
      </c>
      <c r="I73" s="78"/>
      <c r="J73" s="79"/>
    </row>
    <row r="74" spans="1:14" x14ac:dyDescent="0.25">
      <c r="A74" s="24">
        <f t="shared" si="24"/>
        <v>25</v>
      </c>
      <c r="B74" s="44">
        <v>20</v>
      </c>
      <c r="C74" s="61">
        <v>6541.8035199999995</v>
      </c>
      <c r="D74" s="45">
        <f t="shared" si="20"/>
        <v>523.34428159999993</v>
      </c>
      <c r="E74" s="45">
        <f t="shared" si="21"/>
        <v>7065.1478015999992</v>
      </c>
      <c r="F74" s="45">
        <f t="shared" si="22"/>
        <v>8831.4347519999992</v>
      </c>
      <c r="G74" s="45">
        <v>1700</v>
      </c>
      <c r="H74" s="85">
        <f t="shared" si="23"/>
        <v>10531.434751999999</v>
      </c>
      <c r="I74" s="78"/>
      <c r="J74" s="81"/>
    </row>
    <row r="75" spans="1:14" x14ac:dyDescent="0.25">
      <c r="A75" s="24">
        <f t="shared" si="24"/>
        <v>30</v>
      </c>
      <c r="B75" s="44">
        <v>25</v>
      </c>
      <c r="C75" s="61">
        <v>7475.36384</v>
      </c>
      <c r="D75" s="45">
        <f t="shared" si="20"/>
        <v>598.0291072</v>
      </c>
      <c r="E75" s="45">
        <f t="shared" si="21"/>
        <v>8073.3929472</v>
      </c>
      <c r="F75" s="45">
        <f t="shared" si="22"/>
        <v>10091.741184</v>
      </c>
      <c r="G75" s="45">
        <v>1700</v>
      </c>
      <c r="H75" s="85">
        <f t="shared" si="23"/>
        <v>11791.741184</v>
      </c>
      <c r="I75" s="78"/>
      <c r="J75" s="76"/>
    </row>
    <row r="76" spans="1:14" x14ac:dyDescent="0.25">
      <c r="A76" s="24">
        <f t="shared" si="24"/>
        <v>40</v>
      </c>
      <c r="B76" s="44">
        <v>30</v>
      </c>
      <c r="C76" s="61">
        <v>8330.9363199999989</v>
      </c>
      <c r="D76" s="45">
        <f t="shared" si="20"/>
        <v>666.47490559999994</v>
      </c>
      <c r="E76" s="45">
        <f t="shared" si="21"/>
        <v>8997.4112255999989</v>
      </c>
      <c r="F76" s="45">
        <f t="shared" si="22"/>
        <v>11246.764031999999</v>
      </c>
      <c r="G76" s="45">
        <v>1900</v>
      </c>
      <c r="H76" s="85">
        <f t="shared" si="23"/>
        <v>13146.764031999999</v>
      </c>
      <c r="I76" s="78"/>
      <c r="J76" s="79"/>
    </row>
    <row r="77" spans="1:14" x14ac:dyDescent="0.25">
      <c r="A77" s="24">
        <f t="shared" si="24"/>
        <v>50</v>
      </c>
      <c r="B77" s="44">
        <v>40</v>
      </c>
      <c r="C77" s="61">
        <v>9548.9228800000001</v>
      </c>
      <c r="D77" s="45">
        <f t="shared" si="20"/>
        <v>763.91383040000005</v>
      </c>
      <c r="E77" s="45">
        <f t="shared" si="21"/>
        <v>10312.836710400001</v>
      </c>
      <c r="F77" s="45">
        <f t="shared" si="22"/>
        <v>12891.045888000001</v>
      </c>
      <c r="G77" s="45">
        <v>2100</v>
      </c>
      <c r="H77" s="85">
        <f t="shared" si="23"/>
        <v>14991.045888000001</v>
      </c>
      <c r="I77" s="78"/>
      <c r="J77" s="81"/>
    </row>
    <row r="78" spans="1:14" x14ac:dyDescent="0.25">
      <c r="A78" s="24">
        <f t="shared" si="24"/>
        <v>60</v>
      </c>
      <c r="B78" s="44">
        <v>50</v>
      </c>
      <c r="C78" s="61">
        <v>9730.1299199999994</v>
      </c>
      <c r="D78" s="45">
        <f t="shared" si="20"/>
        <v>778.41039360000002</v>
      </c>
      <c r="E78" s="45">
        <f t="shared" si="21"/>
        <v>10508.540313599999</v>
      </c>
      <c r="F78" s="45">
        <f t="shared" si="22"/>
        <v>13135.675391999997</v>
      </c>
      <c r="G78" s="45">
        <v>2200</v>
      </c>
      <c r="H78" s="85">
        <f t="shared" si="23"/>
        <v>15335.675391999997</v>
      </c>
      <c r="I78" s="78"/>
      <c r="J78" s="76"/>
    </row>
    <row r="79" spans="1:14" x14ac:dyDescent="0.25">
      <c r="A79" s="24">
        <f t="shared" si="24"/>
        <v>75</v>
      </c>
      <c r="B79" s="44">
        <v>60</v>
      </c>
      <c r="C79" s="61">
        <v>11358.699519999998</v>
      </c>
      <c r="D79" s="45">
        <f t="shared" si="20"/>
        <v>908.69596159999992</v>
      </c>
      <c r="E79" s="45">
        <f t="shared" si="21"/>
        <v>12267.395481599999</v>
      </c>
      <c r="F79" s="45">
        <f t="shared" si="22"/>
        <v>15334.244351999998</v>
      </c>
      <c r="G79" s="45">
        <v>2500</v>
      </c>
      <c r="H79" s="85">
        <f t="shared" si="23"/>
        <v>17834.244351999998</v>
      </c>
      <c r="I79" s="78"/>
      <c r="J79" s="76"/>
    </row>
    <row r="80" spans="1:14" x14ac:dyDescent="0.25">
      <c r="A80" s="24">
        <f t="shared" si="24"/>
        <v>100</v>
      </c>
      <c r="B80" s="44">
        <v>75</v>
      </c>
      <c r="C80" s="61">
        <v>14774.042624</v>
      </c>
      <c r="D80" s="45">
        <f t="shared" si="20"/>
        <v>1181.92340992</v>
      </c>
      <c r="E80" s="45">
        <f t="shared" si="21"/>
        <v>15955.96603392</v>
      </c>
      <c r="F80" s="45">
        <f t="shared" si="22"/>
        <v>19944.9575424</v>
      </c>
      <c r="G80" s="45">
        <v>3000</v>
      </c>
      <c r="H80" s="85">
        <f t="shared" si="23"/>
        <v>22944.9575424</v>
      </c>
      <c r="I80" s="78"/>
      <c r="J80" s="76"/>
    </row>
    <row r="81" spans="1:10" x14ac:dyDescent="0.25">
      <c r="A81" s="24">
        <f t="shared" si="24"/>
        <v>125</v>
      </c>
      <c r="B81" s="44">
        <v>100</v>
      </c>
      <c r="C81" s="61">
        <v>17185.83296</v>
      </c>
      <c r="D81" s="45">
        <f t="shared" si="20"/>
        <v>1374.8666367999999</v>
      </c>
      <c r="E81" s="45">
        <f t="shared" si="21"/>
        <v>18560.699596800001</v>
      </c>
      <c r="F81" s="45">
        <f t="shared" si="22"/>
        <v>23200.874496</v>
      </c>
      <c r="G81" s="45">
        <v>3800</v>
      </c>
      <c r="H81" s="77">
        <f t="shared" si="23"/>
        <v>27000.874496</v>
      </c>
      <c r="I81" s="78"/>
      <c r="J81" s="79"/>
    </row>
    <row r="82" spans="1:10" x14ac:dyDescent="0.25">
      <c r="A82" s="24">
        <f t="shared" si="24"/>
        <v>150</v>
      </c>
      <c r="B82" s="44">
        <v>125</v>
      </c>
      <c r="C82" s="61">
        <v>21087.977471999995</v>
      </c>
      <c r="D82" s="45">
        <f t="shared" si="20"/>
        <v>1687.0381977599995</v>
      </c>
      <c r="E82" s="45">
        <f t="shared" si="21"/>
        <v>22775.015669759996</v>
      </c>
      <c r="F82" s="45">
        <f t="shared" si="22"/>
        <v>28468.769587199997</v>
      </c>
      <c r="G82" s="45">
        <v>3800</v>
      </c>
      <c r="H82" s="77">
        <f t="shared" si="23"/>
        <v>32268.769587199997</v>
      </c>
      <c r="I82" s="78"/>
      <c r="J82" s="79"/>
    </row>
    <row r="83" spans="1:10" x14ac:dyDescent="0.25">
      <c r="A83" s="24">
        <f t="shared" si="24"/>
        <v>200</v>
      </c>
      <c r="B83" s="44">
        <v>150</v>
      </c>
      <c r="C83" s="61">
        <v>26840.072191999996</v>
      </c>
      <c r="D83" s="45">
        <f t="shared" si="20"/>
        <v>2147.2057753599997</v>
      </c>
      <c r="E83" s="45">
        <f t="shared" si="21"/>
        <v>28987.277967359994</v>
      </c>
      <c r="F83" s="45">
        <f t="shared" si="22"/>
        <v>36234.097459199991</v>
      </c>
      <c r="G83" s="45">
        <v>4000</v>
      </c>
      <c r="H83" s="77">
        <f t="shared" si="23"/>
        <v>40234.097459199991</v>
      </c>
      <c r="I83" s="78"/>
      <c r="J83" s="70"/>
    </row>
    <row r="84" spans="1:10" x14ac:dyDescent="0.25">
      <c r="A84" s="24">
        <f t="shared" si="24"/>
        <v>250</v>
      </c>
      <c r="B84" s="44">
        <v>200</v>
      </c>
      <c r="C84" s="61">
        <v>31503.286272000001</v>
      </c>
      <c r="D84" s="45">
        <f t="shared" si="20"/>
        <v>2520.2629017600002</v>
      </c>
      <c r="E84" s="45">
        <f t="shared" si="21"/>
        <v>34023.549173760002</v>
      </c>
      <c r="F84" s="45">
        <f t="shared" si="22"/>
        <v>42529.436467200001</v>
      </c>
      <c r="G84" s="45">
        <v>5000</v>
      </c>
      <c r="H84" s="77">
        <f t="shared" si="23"/>
        <v>47529.436467200001</v>
      </c>
      <c r="I84" s="78"/>
      <c r="J84" s="76"/>
    </row>
    <row r="85" spans="1:10" x14ac:dyDescent="0.25">
      <c r="A85" s="24">
        <f t="shared" si="24"/>
        <v>300</v>
      </c>
      <c r="B85" s="44">
        <v>250</v>
      </c>
      <c r="C85" s="61">
        <v>39656.816639999997</v>
      </c>
      <c r="D85" s="45">
        <f t="shared" si="20"/>
        <v>3172.5453312</v>
      </c>
      <c r="E85" s="45">
        <f t="shared" si="21"/>
        <v>42829.3619712</v>
      </c>
      <c r="F85" s="45">
        <f t="shared" si="22"/>
        <v>53536.702464000002</v>
      </c>
      <c r="G85" s="45">
        <v>5000</v>
      </c>
      <c r="H85" s="77">
        <f t="shared" si="23"/>
        <v>58536.702464000002</v>
      </c>
      <c r="I85" s="78"/>
      <c r="J85" s="79"/>
    </row>
    <row r="86" spans="1:10" x14ac:dyDescent="0.25">
      <c r="A86" s="24">
        <f t="shared" si="24"/>
        <v>350</v>
      </c>
      <c r="B86" s="44">
        <v>300</v>
      </c>
      <c r="C86" s="61">
        <v>41878.814720000002</v>
      </c>
      <c r="D86" s="45">
        <f t="shared" si="20"/>
        <v>3350.3051776000002</v>
      </c>
      <c r="E86" s="45">
        <f t="shared" si="21"/>
        <v>45229.119897600001</v>
      </c>
      <c r="F86" s="45">
        <f t="shared" si="22"/>
        <v>56536.399872000002</v>
      </c>
      <c r="G86" s="45">
        <v>6000</v>
      </c>
      <c r="H86" s="77">
        <f t="shared" si="23"/>
        <v>62536.399872000002</v>
      </c>
      <c r="I86" s="78"/>
      <c r="J86" s="70"/>
    </row>
    <row r="87" spans="1:10" x14ac:dyDescent="0.25">
      <c r="A87" s="24">
        <f t="shared" si="24"/>
        <v>400</v>
      </c>
      <c r="B87" s="44">
        <v>350</v>
      </c>
      <c r="C87" s="61">
        <v>44392.775679999999</v>
      </c>
      <c r="D87" s="45">
        <f t="shared" si="20"/>
        <v>3551.4220544</v>
      </c>
      <c r="E87" s="45">
        <f t="shared" si="21"/>
        <v>47944.197734399997</v>
      </c>
      <c r="F87" s="45">
        <f t="shared" si="22"/>
        <v>59930.247167999994</v>
      </c>
      <c r="G87" s="45">
        <v>7000</v>
      </c>
      <c r="H87" s="77">
        <f t="shared" si="23"/>
        <v>66930.247168000002</v>
      </c>
      <c r="I87" s="78"/>
      <c r="J87" s="76"/>
    </row>
    <row r="88" spans="1:10" x14ac:dyDescent="0.25">
      <c r="A88" s="24">
        <v>450</v>
      </c>
      <c r="B88" s="44">
        <v>400</v>
      </c>
      <c r="C88" s="61">
        <v>52003.799040000005</v>
      </c>
      <c r="D88" s="45">
        <f t="shared" si="20"/>
        <v>4160.3039232000001</v>
      </c>
      <c r="E88" s="45">
        <f t="shared" si="21"/>
        <v>56164.102963200006</v>
      </c>
      <c r="F88" s="45">
        <f t="shared" si="22"/>
        <v>70205.128704000002</v>
      </c>
      <c r="G88" s="45">
        <v>8000</v>
      </c>
      <c r="H88" s="77">
        <f t="shared" si="23"/>
        <v>78205.128704000002</v>
      </c>
      <c r="I88" s="78"/>
      <c r="J88" s="76"/>
    </row>
    <row r="89" spans="1:10" x14ac:dyDescent="0.25">
      <c r="A89" s="24">
        <v>550</v>
      </c>
      <c r="B89" s="44">
        <v>500</v>
      </c>
      <c r="C89" s="61">
        <v>62042.60351999999</v>
      </c>
      <c r="D89" s="45">
        <f t="shared" si="20"/>
        <v>4963.4082815999991</v>
      </c>
      <c r="E89" s="45">
        <f t="shared" si="21"/>
        <v>67006.011801599991</v>
      </c>
      <c r="F89" s="45">
        <f t="shared" si="22"/>
        <v>83757.514751999988</v>
      </c>
      <c r="G89" s="45">
        <v>9000</v>
      </c>
      <c r="H89" s="77">
        <f t="shared" si="23"/>
        <v>92757.514751999988</v>
      </c>
      <c r="I89" s="78"/>
      <c r="J89" s="76"/>
    </row>
    <row r="90" spans="1:10" ht="15.75" thickBot="1" x14ac:dyDescent="0.3">
      <c r="A90" s="24">
        <v>650</v>
      </c>
      <c r="B90" s="44">
        <v>600</v>
      </c>
      <c r="C90" s="86"/>
      <c r="D90" s="45"/>
      <c r="E90" s="45"/>
      <c r="F90" s="45"/>
      <c r="G90" s="45"/>
      <c r="H90" s="77"/>
      <c r="I90" s="78"/>
      <c r="J90" s="76"/>
    </row>
    <row r="91" spans="1:10" x14ac:dyDescent="0.25">
      <c r="I91" s="87"/>
      <c r="J91" s="81"/>
    </row>
  </sheetData>
  <mergeCells count="5">
    <mergeCell ref="B3:H3"/>
    <mergeCell ref="R3:S3"/>
    <mergeCell ref="B26:H26"/>
    <mergeCell ref="B48:H48"/>
    <mergeCell ref="B70:H70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="90" zoomScaleNormal="90" workbookViewId="0">
      <selection activeCell="F29" sqref="F29"/>
    </sheetView>
  </sheetViews>
  <sheetFormatPr defaultRowHeight="15" x14ac:dyDescent="0.25"/>
  <cols>
    <col min="1" max="1" width="24.28515625" customWidth="1"/>
    <col min="2" max="2" width="10.5703125" customWidth="1"/>
    <col min="3" max="3" width="10.85546875" customWidth="1"/>
    <col min="4" max="4" width="19.7109375" customWidth="1"/>
    <col min="5" max="5" width="12.28515625" customWidth="1"/>
    <col min="6" max="6" width="16" customWidth="1"/>
    <col min="7" max="7" width="10.85546875" customWidth="1"/>
    <col min="8" max="8" width="14.7109375" customWidth="1"/>
    <col min="9" max="9" width="12.42578125" customWidth="1"/>
    <col min="10" max="10" width="19.140625" customWidth="1"/>
    <col min="11" max="11" width="16.85546875" customWidth="1"/>
    <col min="12" max="12" width="11.28515625" customWidth="1"/>
  </cols>
  <sheetData>
    <row r="1" spans="1:11" ht="39.75" customHeight="1" x14ac:dyDescent="0.25">
      <c r="A1" s="1" t="s">
        <v>0</v>
      </c>
      <c r="B1" s="1"/>
      <c r="C1" s="1"/>
      <c r="D1" s="1"/>
    </row>
    <row r="2" spans="1:11" ht="15.75" thickBot="1" x14ac:dyDescent="0.3"/>
    <row r="3" spans="1:11" ht="20.25" customHeight="1" thickBot="1" x14ac:dyDescent="0.3">
      <c r="A3" s="91" t="s">
        <v>1</v>
      </c>
      <c r="B3" s="2" t="s">
        <v>2</v>
      </c>
      <c r="C3" s="93" t="s">
        <v>3</v>
      </c>
      <c r="D3" s="95" t="s">
        <v>4</v>
      </c>
      <c r="F3" s="3" t="s">
        <v>5</v>
      </c>
      <c r="I3" s="2" t="s">
        <v>2</v>
      </c>
      <c r="J3" s="2" t="s">
        <v>6</v>
      </c>
      <c r="K3" s="4" t="s">
        <v>7</v>
      </c>
    </row>
    <row r="4" spans="1:11" ht="15.75" thickBot="1" x14ac:dyDescent="0.3">
      <c r="A4" s="92"/>
      <c r="B4" s="5" t="s">
        <v>8</v>
      </c>
      <c r="C4" s="94"/>
      <c r="D4" s="96"/>
      <c r="E4" s="6"/>
      <c r="F4" s="7" t="s">
        <v>9</v>
      </c>
      <c r="G4" s="8">
        <f>E50</f>
        <v>12.674493333333334</v>
      </c>
      <c r="I4" s="9">
        <v>10</v>
      </c>
      <c r="J4" s="10">
        <v>615</v>
      </c>
      <c r="K4" s="11">
        <f>SUM(J4:J20)/SUM(I4:I20)</f>
        <v>4.1153238546603479</v>
      </c>
    </row>
    <row r="5" spans="1:11" s="17" customFormat="1" ht="17.100000000000001" customHeight="1" thickBot="1" x14ac:dyDescent="0.3">
      <c r="A5" s="12" t="s">
        <v>10</v>
      </c>
      <c r="B5" s="9">
        <v>10</v>
      </c>
      <c r="C5" s="13">
        <v>17</v>
      </c>
      <c r="D5" s="14" t="s">
        <v>11</v>
      </c>
      <c r="E5" s="15">
        <v>653.04999999999995</v>
      </c>
      <c r="F5" s="7" t="s">
        <v>12</v>
      </c>
      <c r="G5" s="16">
        <f>E54</f>
        <v>10.552102622048384</v>
      </c>
      <c r="I5" s="9">
        <v>15</v>
      </c>
      <c r="J5" s="10">
        <v>615</v>
      </c>
    </row>
    <row r="6" spans="1:11" s="17" customFormat="1" ht="17.100000000000001" customHeight="1" thickBot="1" x14ac:dyDescent="0.3">
      <c r="A6" s="12" t="s">
        <v>13</v>
      </c>
      <c r="B6" s="9">
        <v>15</v>
      </c>
      <c r="C6" s="13">
        <v>23</v>
      </c>
      <c r="D6" s="14" t="s">
        <v>14</v>
      </c>
      <c r="E6" s="15">
        <v>716.83</v>
      </c>
      <c r="F6" s="18"/>
      <c r="I6" s="9">
        <v>20</v>
      </c>
      <c r="J6" s="10">
        <v>615</v>
      </c>
    </row>
    <row r="7" spans="1:11" s="17" customFormat="1" ht="17.100000000000001" customHeight="1" thickBot="1" x14ac:dyDescent="0.3">
      <c r="A7" s="12" t="s">
        <v>15</v>
      </c>
      <c r="B7" s="9">
        <v>20</v>
      </c>
      <c r="C7" s="13">
        <v>30</v>
      </c>
      <c r="D7" s="14" t="s">
        <v>16</v>
      </c>
      <c r="E7" s="15">
        <v>722.07</v>
      </c>
      <c r="F7" s="19"/>
      <c r="H7" s="15"/>
      <c r="I7" s="9">
        <v>30</v>
      </c>
      <c r="J7" s="10">
        <v>615</v>
      </c>
    </row>
    <row r="8" spans="1:11" s="17" customFormat="1" ht="17.100000000000001" customHeight="1" thickBot="1" x14ac:dyDescent="0.3">
      <c r="A8" s="12" t="s">
        <v>17</v>
      </c>
      <c r="B8" s="9">
        <v>30</v>
      </c>
      <c r="C8" s="13">
        <v>45</v>
      </c>
      <c r="D8" s="14" t="s">
        <v>18</v>
      </c>
      <c r="E8" s="15">
        <v>851.66</v>
      </c>
      <c r="F8" s="20"/>
      <c r="I8" s="9">
        <v>40</v>
      </c>
      <c r="J8" s="10">
        <v>615</v>
      </c>
    </row>
    <row r="9" spans="1:11" s="17" customFormat="1" ht="17.100000000000001" customHeight="1" thickBot="1" x14ac:dyDescent="0.3">
      <c r="A9" s="12" t="s">
        <v>19</v>
      </c>
      <c r="B9" s="9">
        <v>40</v>
      </c>
      <c r="C9" s="13">
        <v>60</v>
      </c>
      <c r="D9" s="14" t="s">
        <v>20</v>
      </c>
      <c r="E9" s="15">
        <v>909.48</v>
      </c>
      <c r="F9" s="21"/>
      <c r="G9" s="22"/>
      <c r="I9" s="9">
        <v>50</v>
      </c>
      <c r="J9" s="10">
        <v>615</v>
      </c>
    </row>
    <row r="10" spans="1:11" s="17" customFormat="1" ht="17.100000000000001" customHeight="1" thickBot="1" x14ac:dyDescent="0.3">
      <c r="A10" s="12" t="s">
        <v>21</v>
      </c>
      <c r="B10" s="9">
        <v>50</v>
      </c>
      <c r="C10" s="13">
        <v>70</v>
      </c>
      <c r="D10" s="14" t="s">
        <v>22</v>
      </c>
      <c r="E10" s="15">
        <v>1246.95</v>
      </c>
      <c r="G10" s="23"/>
      <c r="I10" s="9">
        <v>75</v>
      </c>
      <c r="J10" s="10">
        <v>615</v>
      </c>
    </row>
    <row r="11" spans="1:11" s="17" customFormat="1" ht="17.100000000000001" customHeight="1" thickBot="1" x14ac:dyDescent="0.3">
      <c r="A11" s="12" t="s">
        <v>21</v>
      </c>
      <c r="B11" s="9">
        <v>75</v>
      </c>
      <c r="C11" s="13">
        <v>85</v>
      </c>
      <c r="D11" s="14" t="s">
        <v>22</v>
      </c>
      <c r="E11" s="15">
        <v>1246.95</v>
      </c>
      <c r="I11" s="9">
        <v>100</v>
      </c>
      <c r="J11" s="10">
        <v>770</v>
      </c>
    </row>
    <row r="12" spans="1:11" s="17" customFormat="1" ht="17.100000000000001" customHeight="1" thickBot="1" x14ac:dyDescent="0.3">
      <c r="A12" s="12" t="s">
        <v>23</v>
      </c>
      <c r="B12" s="9">
        <v>100</v>
      </c>
      <c r="C12" s="13">
        <v>130</v>
      </c>
      <c r="D12" s="14" t="s">
        <v>24</v>
      </c>
      <c r="E12" s="15">
        <v>1592.6</v>
      </c>
      <c r="I12" s="9">
        <v>125</v>
      </c>
      <c r="J12" s="10">
        <v>770</v>
      </c>
    </row>
    <row r="13" spans="1:11" s="17" customFormat="1" ht="17.100000000000001" customHeight="1" thickBot="1" x14ac:dyDescent="0.3">
      <c r="A13" s="12" t="s">
        <v>25</v>
      </c>
      <c r="B13" s="9">
        <v>125</v>
      </c>
      <c r="C13" s="13">
        <v>170</v>
      </c>
      <c r="D13" s="14" t="s">
        <v>26</v>
      </c>
      <c r="E13" s="15">
        <v>1900.15</v>
      </c>
      <c r="I13" s="9">
        <v>150</v>
      </c>
      <c r="J13" s="10">
        <v>770</v>
      </c>
    </row>
    <row r="14" spans="1:11" s="17" customFormat="1" ht="17.100000000000001" customHeight="1" thickBot="1" x14ac:dyDescent="0.3">
      <c r="A14" s="12" t="s">
        <v>27</v>
      </c>
      <c r="B14" s="9">
        <v>150</v>
      </c>
      <c r="C14" s="13">
        <v>205</v>
      </c>
      <c r="D14" s="14" t="s">
        <v>28</v>
      </c>
      <c r="E14" s="15">
        <v>2393.2399999999998</v>
      </c>
      <c r="I14" s="9">
        <v>200</v>
      </c>
      <c r="J14" s="10">
        <v>770</v>
      </c>
    </row>
    <row r="15" spans="1:11" s="17" customFormat="1" ht="17.100000000000001" customHeight="1" thickBot="1" x14ac:dyDescent="0.3">
      <c r="A15" s="12" t="s">
        <v>29</v>
      </c>
      <c r="B15" s="9">
        <v>200</v>
      </c>
      <c r="C15" s="13">
        <v>255</v>
      </c>
      <c r="D15" s="14" t="s">
        <v>30</v>
      </c>
      <c r="E15" s="15">
        <v>2990.21</v>
      </c>
      <c r="I15" s="9">
        <v>250</v>
      </c>
      <c r="J15" s="10">
        <v>770</v>
      </c>
    </row>
    <row r="16" spans="1:11" s="17" customFormat="1" ht="17.100000000000001" customHeight="1" thickBot="1" x14ac:dyDescent="0.3">
      <c r="A16" s="12" t="s">
        <v>31</v>
      </c>
      <c r="B16" s="9">
        <v>250</v>
      </c>
      <c r="C16" s="13">
        <v>312</v>
      </c>
      <c r="D16" s="14" t="s">
        <v>32</v>
      </c>
      <c r="E16" s="15">
        <v>3284.74</v>
      </c>
      <c r="H16" s="15"/>
      <c r="I16" s="9">
        <v>300</v>
      </c>
      <c r="J16" s="10">
        <v>770</v>
      </c>
    </row>
    <row r="17" spans="1:11" s="17" customFormat="1" ht="17.100000000000001" customHeight="1" thickBot="1" x14ac:dyDescent="0.3">
      <c r="A17" s="12" t="s">
        <v>33</v>
      </c>
      <c r="B17" s="9">
        <v>300</v>
      </c>
      <c r="C17" s="13">
        <v>365</v>
      </c>
      <c r="D17" s="14" t="s">
        <v>34</v>
      </c>
      <c r="E17" s="15">
        <v>3584.33</v>
      </c>
      <c r="I17" s="9">
        <v>350</v>
      </c>
      <c r="J17" s="10">
        <v>1025</v>
      </c>
    </row>
    <row r="18" spans="1:11" s="17" customFormat="1" ht="17.100000000000001" customHeight="1" thickBot="1" x14ac:dyDescent="0.3">
      <c r="A18" s="12" t="s">
        <v>35</v>
      </c>
      <c r="B18" s="9">
        <v>350</v>
      </c>
      <c r="C18" s="13">
        <v>412</v>
      </c>
      <c r="D18" s="14" t="s">
        <v>36</v>
      </c>
      <c r="E18" s="15">
        <v>3776.54</v>
      </c>
      <c r="I18" s="9">
        <v>400</v>
      </c>
      <c r="J18" s="10">
        <v>1025</v>
      </c>
    </row>
    <row r="19" spans="1:11" s="17" customFormat="1" ht="17.100000000000001" customHeight="1" thickBot="1" x14ac:dyDescent="0.3">
      <c r="A19" s="12" t="s">
        <v>37</v>
      </c>
      <c r="B19" s="9">
        <v>400</v>
      </c>
      <c r="C19" s="13">
        <v>480</v>
      </c>
      <c r="D19" s="14" t="s">
        <v>38</v>
      </c>
      <c r="E19" s="15">
        <v>4668.54</v>
      </c>
      <c r="I19" s="9">
        <v>500</v>
      </c>
      <c r="J19" s="10">
        <v>1025</v>
      </c>
    </row>
    <row r="20" spans="1:11" s="17" customFormat="1" ht="17.100000000000001" customHeight="1" thickBot="1" x14ac:dyDescent="0.3">
      <c r="A20" s="12" t="s">
        <v>39</v>
      </c>
      <c r="B20" s="9">
        <v>500</v>
      </c>
      <c r="C20" s="13">
        <v>604</v>
      </c>
      <c r="D20" s="14" t="s">
        <v>40</v>
      </c>
      <c r="E20" s="15">
        <v>5272.05</v>
      </c>
      <c r="I20" s="9">
        <v>550</v>
      </c>
      <c r="J20" s="10">
        <v>1025</v>
      </c>
    </row>
    <row r="21" spans="1:11" s="17" customFormat="1" ht="17.100000000000001" customHeight="1" thickBot="1" x14ac:dyDescent="0.3">
      <c r="A21" s="12" t="s">
        <v>41</v>
      </c>
      <c r="B21" s="9">
        <v>550</v>
      </c>
      <c r="C21" s="13">
        <v>670</v>
      </c>
      <c r="D21" s="14" t="s">
        <v>42</v>
      </c>
      <c r="E21" s="15">
        <v>6605.83</v>
      </c>
      <c r="I21" s="24"/>
      <c r="J21"/>
    </row>
    <row r="22" spans="1:11" s="17" customFormat="1" ht="17.100000000000001" customHeight="1" thickBot="1" x14ac:dyDescent="0.3">
      <c r="A22" s="12" t="s">
        <v>43</v>
      </c>
      <c r="B22" s="9">
        <v>700</v>
      </c>
      <c r="C22" s="13">
        <v>820</v>
      </c>
      <c r="D22" s="14" t="s">
        <v>44</v>
      </c>
      <c r="E22" s="15">
        <v>7802.41</v>
      </c>
      <c r="I22" s="25" t="s">
        <v>6</v>
      </c>
      <c r="J22"/>
    </row>
    <row r="23" spans="1:11" s="17" customFormat="1" ht="17.100000000000001" customHeight="1" thickBot="1" x14ac:dyDescent="0.3">
      <c r="A23" s="12" t="s">
        <v>45</v>
      </c>
      <c r="B23" s="9">
        <v>800</v>
      </c>
      <c r="C23" s="13">
        <v>950</v>
      </c>
      <c r="D23" s="14" t="s">
        <v>46</v>
      </c>
      <c r="E23" s="15">
        <v>9918.82</v>
      </c>
      <c r="I23" s="24" t="s">
        <v>47</v>
      </c>
      <c r="J23" s="26">
        <v>615</v>
      </c>
    </row>
    <row r="24" spans="1:11" s="17" customFormat="1" ht="17.100000000000001" customHeight="1" thickBot="1" x14ac:dyDescent="0.3">
      <c r="A24" s="12" t="s">
        <v>48</v>
      </c>
      <c r="B24" s="9">
        <v>800</v>
      </c>
      <c r="C24" s="13">
        <v>950</v>
      </c>
      <c r="D24" s="14" t="s">
        <v>49</v>
      </c>
      <c r="E24" s="15">
        <v>11806.85</v>
      </c>
      <c r="I24" s="24" t="s">
        <v>50</v>
      </c>
      <c r="J24" s="26">
        <v>770</v>
      </c>
    </row>
    <row r="25" spans="1:11" s="17" customFormat="1" ht="17.100000000000001" customHeight="1" thickBot="1" x14ac:dyDescent="0.3">
      <c r="A25" s="12" t="s">
        <v>51</v>
      </c>
      <c r="B25" s="9">
        <v>900</v>
      </c>
      <c r="C25" s="13">
        <v>1100</v>
      </c>
      <c r="D25" s="14" t="s">
        <v>52</v>
      </c>
      <c r="E25" s="15">
        <v>11906.31</v>
      </c>
      <c r="I25" s="24" t="s">
        <v>53</v>
      </c>
      <c r="J25" s="26">
        <v>1025</v>
      </c>
    </row>
    <row r="26" spans="1:11" s="17" customFormat="1" ht="17.100000000000001" customHeight="1" thickBot="1" x14ac:dyDescent="0.3">
      <c r="A26" s="12" t="s">
        <v>54</v>
      </c>
      <c r="B26" s="9">
        <v>1200</v>
      </c>
      <c r="C26" s="13">
        <v>1400</v>
      </c>
      <c r="D26" s="14" t="s">
        <v>55</v>
      </c>
      <c r="E26" s="15">
        <v>15344.95</v>
      </c>
      <c r="H26" s="27" t="s">
        <v>56</v>
      </c>
      <c r="I26" t="s">
        <v>113</v>
      </c>
      <c r="K26"/>
    </row>
    <row r="28" spans="1:11" ht="36" customHeight="1" x14ac:dyDescent="0.25">
      <c r="A28" s="1" t="s">
        <v>57</v>
      </c>
      <c r="B28" s="28"/>
      <c r="C28" s="28"/>
      <c r="D28" s="28"/>
    </row>
    <row r="29" spans="1:11" ht="15.75" thickBot="1" x14ac:dyDescent="0.3"/>
    <row r="30" spans="1:11" ht="20.25" customHeight="1" thickBot="1" x14ac:dyDescent="0.3">
      <c r="A30" s="91" t="s">
        <v>1</v>
      </c>
      <c r="B30" s="29" t="s">
        <v>2</v>
      </c>
      <c r="C30" s="93" t="s">
        <v>3</v>
      </c>
      <c r="D30" s="95" t="s">
        <v>4</v>
      </c>
    </row>
    <row r="31" spans="1:11" ht="15.75" thickBot="1" x14ac:dyDescent="0.3">
      <c r="A31" s="92"/>
      <c r="B31" s="5" t="s">
        <v>58</v>
      </c>
      <c r="C31" s="94"/>
      <c r="D31" s="96"/>
    </row>
    <row r="32" spans="1:11" s="17" customFormat="1" ht="17.100000000000001" customHeight="1" thickBot="1" x14ac:dyDescent="0.3">
      <c r="A32" s="12" t="s">
        <v>59</v>
      </c>
      <c r="B32" s="13">
        <v>10</v>
      </c>
      <c r="C32" s="13">
        <v>17</v>
      </c>
      <c r="D32" s="14" t="s">
        <v>60</v>
      </c>
      <c r="E32" s="15">
        <v>532.67999999999995</v>
      </c>
    </row>
    <row r="33" spans="1:5" s="17" customFormat="1" ht="17.100000000000001" customHeight="1" thickBot="1" x14ac:dyDescent="0.3">
      <c r="A33" s="12" t="s">
        <v>61</v>
      </c>
      <c r="B33" s="13">
        <v>15</v>
      </c>
      <c r="C33" s="13">
        <v>24</v>
      </c>
      <c r="D33" s="14" t="s">
        <v>62</v>
      </c>
      <c r="E33" s="15">
        <v>569.62</v>
      </c>
    </row>
    <row r="34" spans="1:5" s="17" customFormat="1" ht="17.100000000000001" customHeight="1" thickBot="1" x14ac:dyDescent="0.3">
      <c r="A34" s="12" t="s">
        <v>63</v>
      </c>
      <c r="B34" s="13">
        <v>20</v>
      </c>
      <c r="C34" s="13">
        <v>30</v>
      </c>
      <c r="D34" s="14" t="s">
        <v>64</v>
      </c>
      <c r="E34" s="15">
        <v>587.98</v>
      </c>
    </row>
    <row r="35" spans="1:5" s="17" customFormat="1" ht="17.100000000000001" customHeight="1" thickBot="1" x14ac:dyDescent="0.3">
      <c r="A35" s="12" t="s">
        <v>65</v>
      </c>
      <c r="B35" s="13">
        <v>30</v>
      </c>
      <c r="C35" s="13">
        <v>45</v>
      </c>
      <c r="D35" s="14" t="s">
        <v>66</v>
      </c>
      <c r="E35" s="15">
        <v>667.68</v>
      </c>
    </row>
    <row r="36" spans="1:5" s="17" customFormat="1" ht="17.100000000000001" customHeight="1" thickBot="1" x14ac:dyDescent="0.3">
      <c r="A36" s="12" t="s">
        <v>67</v>
      </c>
      <c r="B36" s="13">
        <v>50</v>
      </c>
      <c r="C36" s="13">
        <v>61</v>
      </c>
      <c r="D36" s="14" t="s">
        <v>68</v>
      </c>
      <c r="E36" s="15">
        <v>712.72</v>
      </c>
    </row>
    <row r="37" spans="1:5" s="17" customFormat="1" ht="17.100000000000001" customHeight="1" thickBot="1" x14ac:dyDescent="0.3">
      <c r="A37" s="12" t="s">
        <v>69</v>
      </c>
      <c r="B37" s="13">
        <v>75</v>
      </c>
      <c r="C37" s="13">
        <v>85</v>
      </c>
      <c r="D37" s="14" t="s">
        <v>70</v>
      </c>
      <c r="E37" s="15">
        <v>902.38</v>
      </c>
    </row>
    <row r="38" spans="1:5" s="17" customFormat="1" ht="17.100000000000001" customHeight="1" thickBot="1" x14ac:dyDescent="0.3">
      <c r="A38" s="12" t="s">
        <v>71</v>
      </c>
      <c r="B38" s="13">
        <v>100</v>
      </c>
      <c r="C38" s="13">
        <v>130</v>
      </c>
      <c r="D38" s="14" t="s">
        <v>72</v>
      </c>
      <c r="E38" s="15">
        <v>1007.9</v>
      </c>
    </row>
    <row r="39" spans="1:5" s="17" customFormat="1" ht="17.100000000000001" customHeight="1" thickBot="1" x14ac:dyDescent="0.3">
      <c r="A39" s="12" t="s">
        <v>73</v>
      </c>
      <c r="B39" s="13">
        <v>125</v>
      </c>
      <c r="C39" s="13">
        <v>171</v>
      </c>
      <c r="D39" s="14" t="s">
        <v>74</v>
      </c>
      <c r="E39" s="15">
        <v>1207.26</v>
      </c>
    </row>
    <row r="40" spans="1:5" s="17" customFormat="1" ht="17.100000000000001" customHeight="1" thickBot="1" x14ac:dyDescent="0.3">
      <c r="A40" s="12" t="s">
        <v>75</v>
      </c>
      <c r="B40" s="13">
        <v>150</v>
      </c>
      <c r="C40" s="13">
        <v>200</v>
      </c>
      <c r="D40" s="14" t="s">
        <v>76</v>
      </c>
      <c r="E40" s="15">
        <v>1404.72</v>
      </c>
    </row>
    <row r="41" spans="1:5" s="17" customFormat="1" ht="17.100000000000001" customHeight="1" thickBot="1" x14ac:dyDescent="0.3">
      <c r="A41" s="12" t="s">
        <v>77</v>
      </c>
      <c r="B41" s="13">
        <v>200</v>
      </c>
      <c r="C41" s="13">
        <v>255</v>
      </c>
      <c r="D41" s="14" t="s">
        <v>78</v>
      </c>
      <c r="E41" s="15">
        <v>2055.31</v>
      </c>
    </row>
    <row r="42" spans="1:5" s="17" customFormat="1" ht="17.100000000000001" customHeight="1" thickBot="1" x14ac:dyDescent="0.3">
      <c r="A42" s="12" t="s">
        <v>79</v>
      </c>
      <c r="B42" s="13">
        <v>250</v>
      </c>
      <c r="C42" s="13">
        <v>312</v>
      </c>
      <c r="D42" s="14" t="s">
        <v>80</v>
      </c>
      <c r="E42" s="15">
        <v>2231.42</v>
      </c>
    </row>
    <row r="43" spans="1:5" s="17" customFormat="1" ht="17.100000000000001" customHeight="1" thickBot="1" x14ac:dyDescent="0.3">
      <c r="A43" s="12" t="s">
        <v>81</v>
      </c>
      <c r="B43" s="13">
        <v>300</v>
      </c>
      <c r="C43" s="13">
        <v>365</v>
      </c>
      <c r="D43" s="14" t="s">
        <v>82</v>
      </c>
      <c r="E43" s="15">
        <v>2318.59</v>
      </c>
    </row>
    <row r="44" spans="1:5" s="17" customFormat="1" ht="17.100000000000001" customHeight="1" thickBot="1" x14ac:dyDescent="0.3">
      <c r="A44" s="12" t="s">
        <v>83</v>
      </c>
      <c r="B44" s="13">
        <v>350</v>
      </c>
      <c r="C44" s="13">
        <v>412</v>
      </c>
      <c r="D44" s="14" t="s">
        <v>84</v>
      </c>
      <c r="E44" s="15">
        <v>2715.25</v>
      </c>
    </row>
    <row r="47" spans="1:5" x14ac:dyDescent="0.25">
      <c r="E47" s="15" t="s">
        <v>85</v>
      </c>
    </row>
    <row r="48" spans="1:5" x14ac:dyDescent="0.25">
      <c r="E48" s="15">
        <f>SUM(E12:E14)/SUM(B12:B14)</f>
        <v>15.695973333333333</v>
      </c>
    </row>
    <row r="49" spans="5:5" x14ac:dyDescent="0.25">
      <c r="E49" s="30">
        <f>SUM(E38:E40)/SUM(B38:B40)</f>
        <v>9.6530133333333339</v>
      </c>
    </row>
    <row r="50" spans="5:5" x14ac:dyDescent="0.25">
      <c r="E50" s="15">
        <f>AVERAGE(E48:E49)</f>
        <v>12.674493333333334</v>
      </c>
    </row>
    <row r="51" spans="5:5" x14ac:dyDescent="0.25">
      <c r="E51" s="15"/>
    </row>
    <row r="52" spans="5:5" x14ac:dyDescent="0.25">
      <c r="E52" s="23">
        <f>SUM(E12:E21)/SUM(B12:B21)</f>
        <v>12.331018803418804</v>
      </c>
    </row>
    <row r="53" spans="5:5" x14ac:dyDescent="0.25">
      <c r="E53" s="31">
        <f>SUM(E38:E44)/SUM(B38:B44)</f>
        <v>8.773186440677966</v>
      </c>
    </row>
    <row r="54" spans="5:5" x14ac:dyDescent="0.25">
      <c r="E54" s="23">
        <f>AVERAGE(E52:E53)</f>
        <v>10.552102622048384</v>
      </c>
    </row>
  </sheetData>
  <mergeCells count="6">
    <mergeCell ref="A3:A4"/>
    <mergeCell ref="C3:C4"/>
    <mergeCell ref="D3:D4"/>
    <mergeCell ref="A30:A31"/>
    <mergeCell ref="C30:C31"/>
    <mergeCell ref="D30:D31"/>
  </mergeCells>
  <hyperlinks>
    <hyperlink ref="A5" r:id="rId1" display="http://www.temcoindustrialpower.com/products/Soft_Starters/S60002.html"/>
    <hyperlink ref="D5" r:id="rId2" display="http://www.temcoindustrialpower.com/products/Soft_Starters/S60002.html"/>
    <hyperlink ref="A6" r:id="rId3" display="http://www.temcoindustrialpower.com/products/Soft_Starters/S60003.html"/>
    <hyperlink ref="D6" r:id="rId4" display="http://www.temcoindustrialpower.com/products/Soft_Starters/S60003.html"/>
    <hyperlink ref="A7" r:id="rId5" display="http://www.temcoindustrialpower.com/products/Soft_Starters/S60004.html"/>
    <hyperlink ref="D7" r:id="rId6" display="http://www.temcoindustrialpower.com/products/Soft_Starters/S60004.html"/>
    <hyperlink ref="A8" r:id="rId7" display="http://www.temcoindustrialpower.com/products/Soft_Starters/S60005.html"/>
    <hyperlink ref="D8" r:id="rId8" display="http://www.temcoindustrialpower.com/products/Soft_Starters/S60005.html"/>
    <hyperlink ref="A9" r:id="rId9" display="http://www.temcoindustrialpower.com/products/Soft_Starters/S60006.html"/>
    <hyperlink ref="D9" r:id="rId10" display="http://www.temcoindustrialpower.com/products/Soft_Starters/S60006.html"/>
    <hyperlink ref="A10" r:id="rId11" display="http://www.temcoindustrialpower.com/products/Soft_Starters/S60007.html"/>
    <hyperlink ref="D10" r:id="rId12" display="http://www.temcoindustrialpower.com/products/Soft_Starters/S60007.html"/>
    <hyperlink ref="A12" r:id="rId13" display="http://www.temcoindustrialpower.com/products/Soft_Starters/S60008.html"/>
    <hyperlink ref="D12" r:id="rId14" display="http://www.temcoindustrialpower.com/products/Soft_Starters/S60008.html"/>
    <hyperlink ref="A13" r:id="rId15" display="http://www.temcoindustrialpower.com/products/Soft_Starters/S60009.html"/>
    <hyperlink ref="D13" r:id="rId16" display="http://www.temcoindustrialpower.com/products/Soft_Starters/S60009.html"/>
    <hyperlink ref="A14" r:id="rId17" display="http://www.temcoindustrialpower.com/products/Soft_Starters/S60010.html"/>
    <hyperlink ref="D14" r:id="rId18" display="http://www.temcoindustrialpower.com/products/Soft_Starters/S60010.html"/>
    <hyperlink ref="A15" r:id="rId19" display="http://www.temcoindustrialpower.com/products/Soft_Starters/S60011.html"/>
    <hyperlink ref="D15" r:id="rId20" display="http://www.temcoindustrialpower.com/products/Soft_Starters/S60011.html"/>
    <hyperlink ref="A16" r:id="rId21" display="http://www.temcoindustrialpower.com/products/Soft_Starters/S60012.html"/>
    <hyperlink ref="D16" r:id="rId22" display="http://www.temcoindustrialpower.com/products/Soft_Starters/S60012.html"/>
    <hyperlink ref="A17" r:id="rId23" display="http://www.temcoindustrialpower.com/products/Soft_Starters/S60013.html"/>
    <hyperlink ref="D17" r:id="rId24" display="http://www.temcoindustrialpower.com/products/Soft_Starters/S60013.html"/>
    <hyperlink ref="A18" r:id="rId25" display="http://www.temcoindustrialpower.com/products/Soft_Starters/S60014.html"/>
    <hyperlink ref="D18" r:id="rId26" display="http://www.temcoindustrialpower.com/products/Soft_Starters/S60014.html"/>
    <hyperlink ref="A19" r:id="rId27" display="http://www.temcoindustrialpower.com/products/Soft_Starters/S60015.html"/>
    <hyperlink ref="D19" r:id="rId28" display="http://www.temcoindustrialpower.com/products/Soft_Starters/S60015.html"/>
    <hyperlink ref="A20" r:id="rId29" display="http://www.temcoindustrialpower.com/products/Soft_Starters/S60016.html"/>
    <hyperlink ref="D20" r:id="rId30" display="http://www.temcoindustrialpower.com/products/Soft_Starters/S60016.html"/>
    <hyperlink ref="A21" r:id="rId31" display="http://www.temcoindustrialpower.com/products/Soft_Starters/S60017.html"/>
    <hyperlink ref="D21" r:id="rId32" display="http://www.temcoindustrialpower.com/products/Soft_Starters/S60017.html"/>
    <hyperlink ref="A22" r:id="rId33" display="http://www.temcoindustrialpower.com/products/Soft_Starters/S60018.html"/>
    <hyperlink ref="D22" r:id="rId34" display="http://www.temcoindustrialpower.com/products/Soft_Starters/S60018.html"/>
    <hyperlink ref="A11" r:id="rId35" display="http://www.temcoindustrialpower.com/products/Soft_Starters/S60007.html"/>
    <hyperlink ref="D11" r:id="rId36" display="http://www.temcoindustrialpower.com/products/Soft_Starters/S60007.html"/>
    <hyperlink ref="D26" r:id="rId37" display="http://www.temcoindustrialpower.com/products/Soft_Starters/S60022.html"/>
    <hyperlink ref="A26" r:id="rId38" display="http://www.temcoindustrialpower.com/products/Soft_Starters/S60022.html"/>
    <hyperlink ref="D25" r:id="rId39" display="http://www.temcoindustrialpower.com/products/Soft_Starters/S60021.html"/>
    <hyperlink ref="A25" r:id="rId40" display="http://www.temcoindustrialpower.com/products/Soft_Starters/S60021.html"/>
    <hyperlink ref="D24" r:id="rId41" display="http://www.temcoindustrialpower.com/products/Soft_Starters/S60020.html"/>
    <hyperlink ref="A24" r:id="rId42" display="http://www.temcoindustrialpower.com/products/Soft_Starters/S60020.html"/>
    <hyperlink ref="D23" r:id="rId43" display="http://www.temcoindustrialpower.com/products/Soft_Starters/S60019.html"/>
    <hyperlink ref="A23" r:id="rId44" display="http://www.temcoindustrialpower.com/products/Soft_Starters/S60019.html"/>
    <hyperlink ref="A44" r:id="rId45" display="http://www.temcoindustrialpower.com/products/Soft_Starters/S70412.html"/>
    <hyperlink ref="D44" r:id="rId46" display="http://www.temcoindustrialpower.com/products/Soft_Starters/S70412.html"/>
    <hyperlink ref="D43" r:id="rId47" display="http://www.temcoindustrialpower.com/products/Soft_Starters/S70365.html"/>
    <hyperlink ref="A43" r:id="rId48" display="http://www.temcoindustrialpower.com/products/Soft_Starters/S70365.html"/>
    <hyperlink ref="D42" r:id="rId49" display="http://www.temcoindustrialpower.com/products/Soft_Starters/S70312.html"/>
    <hyperlink ref="A42" r:id="rId50" display="http://www.temcoindustrialpower.com/products/Soft_Starters/S70312.html"/>
    <hyperlink ref="D41" r:id="rId51" display="http://www.temcoindustrialpower.com/products/Soft_Starters/S70255.html"/>
    <hyperlink ref="A41" r:id="rId52" display="http://www.temcoindustrialpower.com/products/Soft_Starters/S70255.html"/>
    <hyperlink ref="D40" r:id="rId53" display="http://www.temcoindustrialpower.com/products/Soft_Starters/S70200.html"/>
    <hyperlink ref="A40" r:id="rId54" display="http://www.temcoindustrialpower.com/products/Soft_Starters/S70200.html"/>
    <hyperlink ref="D39" r:id="rId55" display="http://www.temcoindustrialpower.com/products/Soft_Starters/S70171.html"/>
    <hyperlink ref="A39" r:id="rId56" display="http://www.temcoindustrialpower.com/products/Soft_Starters/S70171.html"/>
    <hyperlink ref="D38" r:id="rId57" display="http://www.temcoindustrialpower.com/products/Soft_Starters/S70130.html"/>
    <hyperlink ref="A38" r:id="rId58" display="http://www.temcoindustrialpower.com/products/Soft_Starters/S70130.html"/>
    <hyperlink ref="D37" r:id="rId59" display="http://www.temcoindustrialpower.com/products/Soft_Starters/S70085.html"/>
    <hyperlink ref="A37" r:id="rId60" display="http://www.temcoindustrialpower.com/products/Soft_Starters/S70085.html"/>
    <hyperlink ref="D36" r:id="rId61" display="http://www.temcoindustrialpower.com/products/Soft_Starters/S70061.html"/>
    <hyperlink ref="A36" r:id="rId62" display="http://www.temcoindustrialpower.com/products/Soft_Starters/S70061.html"/>
    <hyperlink ref="D35" r:id="rId63" display="http://www.temcoindustrialpower.com/products/Soft_Starters/S70045.html"/>
    <hyperlink ref="A35" r:id="rId64" display="http://www.temcoindustrialpower.com/products/Soft_Starters/S70045.html"/>
    <hyperlink ref="D34" r:id="rId65" display="http://www.temcoindustrialpower.com/products/Soft_Starters/S70030.html"/>
    <hyperlink ref="A34" r:id="rId66" display="http://www.temcoindustrialpower.com/products/Soft_Starters/S70030.html"/>
    <hyperlink ref="D33" r:id="rId67" display="http://www.temcoindustrialpower.com/products/Soft_Starters/S70024.html"/>
    <hyperlink ref="A33" r:id="rId68" display="http://www.temcoindustrialpower.com/products/Soft_Starters/S70024.html"/>
    <hyperlink ref="D32" r:id="rId69" display="http://www.temcoindustrialpower.com/products/Soft_Starters/S70017.html"/>
    <hyperlink ref="A32" r:id="rId70" display="http://www.temcoindustrialpower.com/products/Soft_Starters/S70017.html"/>
  </hyperlinks>
  <pageMargins left="0.7" right="0.7" top="0.75" bottom="0.75" header="0.3" footer="0.3"/>
  <pageSetup orientation="portrait" r:id="rId7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VFD cooling cost</vt:lpstr>
      <vt:lpstr>Soft starter cost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Kwok, Randy</dc:creator>
  <cp:lastModifiedBy>Kwok, Randy</cp:lastModifiedBy>
  <dcterms:created xsi:type="dcterms:W3CDTF">2019-06-07T19:12:04Z</dcterms:created>
  <dcterms:modified xsi:type="dcterms:W3CDTF">2019-06-07T23:48:46Z</dcterms:modified>
</cp:coreProperties>
</file>