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adanryd_socalgas_com/Documents/User Folders/Desktop/Projects/Workpapers/Solar Thermal/Deliverables/"/>
    </mc:Choice>
  </mc:AlternateContent>
  <xr:revisionPtr revIDLastSave="38" documentId="8_{06477A21-E543-4A79-9C1C-E6D8770F1B9A}" xr6:coauthVersionLast="46" xr6:coauthVersionMax="46" xr10:uidLastSave="{451C093C-12E8-439D-9402-0AC183B6E6FD}"/>
  <bookViews>
    <workbookView xWindow="-110" yWindow="-110" windowWidth="25820" windowHeight="14020" xr2:uid="{EDEDF787-8959-40C8-9DCF-DEAEF6016AA7}"/>
  </bookViews>
  <sheets>
    <sheet name="Measure" sheetId="2" r:id="rId1"/>
    <sheet name="ServiceArea" sheetId="5" r:id="rId2"/>
    <sheet name="6A" sheetId="11" r:id="rId3"/>
    <sheet name="9A" sheetId="6" r:id="rId4"/>
    <sheet name="6B" sheetId="7" r:id="rId5"/>
    <sheet name="9B" sheetId="10" r:id="rId6"/>
    <sheet name="FullDataset" sheetId="9" r:id="rId7"/>
    <sheet name="Reference_WH" sheetId="3" r:id="rId8"/>
  </sheets>
  <definedNames>
    <definedName name="_xlnm._FilterDatabase" localSheetId="6" hidden="1">FullDataset!$A$1:$R$321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" i="9" l="1"/>
  <c r="Q33" i="5"/>
  <c r="J33" i="5"/>
  <c r="Q16" i="5"/>
  <c r="J16" i="5"/>
  <c r="P27" i="5"/>
  <c r="P10" i="5"/>
  <c r="C7" i="5"/>
  <c r="P7" i="5" s="1"/>
  <c r="C8" i="5"/>
  <c r="P8" i="5" s="1"/>
  <c r="C9" i="5"/>
  <c r="P9" i="5" s="1"/>
  <c r="C10" i="5"/>
  <c r="C11" i="5"/>
  <c r="P11" i="5" s="1"/>
  <c r="C12" i="5"/>
  <c r="P12" i="5" s="1"/>
  <c r="C13" i="5"/>
  <c r="P13" i="5" s="1"/>
  <c r="C14" i="5"/>
  <c r="P14" i="5" s="1"/>
  <c r="C15" i="5"/>
  <c r="P15" i="5" s="1"/>
  <c r="C16" i="5"/>
  <c r="P16" i="5" s="1"/>
  <c r="C6" i="5"/>
  <c r="P6" i="5" s="1"/>
  <c r="C24" i="5"/>
  <c r="P24" i="5" s="1"/>
  <c r="C25" i="5"/>
  <c r="P25" i="5" s="1"/>
  <c r="C26" i="5"/>
  <c r="P26" i="5" s="1"/>
  <c r="C27" i="5"/>
  <c r="C28" i="5"/>
  <c r="P28" i="5" s="1"/>
  <c r="C29" i="5"/>
  <c r="P29" i="5" s="1"/>
  <c r="C30" i="5"/>
  <c r="P30" i="5" s="1"/>
  <c r="C31" i="5"/>
  <c r="P31" i="5" s="1"/>
  <c r="C32" i="5"/>
  <c r="P32" i="5" s="1"/>
  <c r="C33" i="5"/>
  <c r="P33" i="5" s="1"/>
  <c r="C23" i="5"/>
  <c r="P23" i="5" s="1"/>
  <c r="I24" i="5"/>
  <c r="I25" i="5"/>
  <c r="I26" i="5"/>
  <c r="I27" i="5"/>
  <c r="I28" i="5"/>
  <c r="I29" i="5"/>
  <c r="I30" i="5"/>
  <c r="I31" i="5"/>
  <c r="I32" i="5"/>
  <c r="I33" i="5"/>
  <c r="I23" i="5"/>
  <c r="I7" i="5"/>
  <c r="I8" i="5"/>
  <c r="I9" i="5"/>
  <c r="I10" i="5"/>
  <c r="I11" i="5"/>
  <c r="I12" i="5"/>
  <c r="I13" i="5"/>
  <c r="I14" i="5"/>
  <c r="I15" i="5"/>
  <c r="I16" i="5"/>
  <c r="I6" i="5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L3" i="9"/>
  <c r="L4" i="9"/>
  <c r="L5" i="9"/>
  <c r="Q5" i="9" s="1"/>
  <c r="L6" i="9"/>
  <c r="L7" i="9"/>
  <c r="L8" i="9"/>
  <c r="L9" i="9"/>
  <c r="L10" i="9"/>
  <c r="L11" i="9"/>
  <c r="L12" i="9"/>
  <c r="Q12" i="9" s="1"/>
  <c r="L13" i="9"/>
  <c r="Q13" i="9" s="1"/>
  <c r="L14" i="9"/>
  <c r="L15" i="9"/>
  <c r="L16" i="9"/>
  <c r="L17" i="9"/>
  <c r="L18" i="9"/>
  <c r="L19" i="9"/>
  <c r="L20" i="9"/>
  <c r="Q20" i="9" s="1"/>
  <c r="L21" i="9"/>
  <c r="Q21" i="9" s="1"/>
  <c r="L22" i="9"/>
  <c r="L23" i="9"/>
  <c r="L24" i="9"/>
  <c r="L25" i="9"/>
  <c r="L26" i="9"/>
  <c r="L27" i="9"/>
  <c r="L28" i="9"/>
  <c r="Q28" i="9" s="1"/>
  <c r="L29" i="9"/>
  <c r="Q29" i="9" s="1"/>
  <c r="L30" i="9"/>
  <c r="L31" i="9"/>
  <c r="L32" i="9"/>
  <c r="L33" i="9"/>
  <c r="L34" i="9"/>
  <c r="L35" i="9"/>
  <c r="L36" i="9"/>
  <c r="Q36" i="9" s="1"/>
  <c r="L37" i="9"/>
  <c r="Q37" i="9" s="1"/>
  <c r="L38" i="9"/>
  <c r="L39" i="9"/>
  <c r="L40" i="9"/>
  <c r="L41" i="9"/>
  <c r="L42" i="9"/>
  <c r="L43" i="9"/>
  <c r="L44" i="9"/>
  <c r="Q44" i="9" s="1"/>
  <c r="L45" i="9"/>
  <c r="Q45" i="9" s="1"/>
  <c r="L46" i="9"/>
  <c r="L47" i="9"/>
  <c r="L48" i="9"/>
  <c r="L49" i="9"/>
  <c r="L50" i="9"/>
  <c r="L51" i="9"/>
  <c r="L52" i="9"/>
  <c r="Q52" i="9" s="1"/>
  <c r="L53" i="9"/>
  <c r="Q53" i="9" s="1"/>
  <c r="L54" i="9"/>
  <c r="L55" i="9"/>
  <c r="L56" i="9"/>
  <c r="L57" i="9"/>
  <c r="L58" i="9"/>
  <c r="L59" i="9"/>
  <c r="L60" i="9"/>
  <c r="Q60" i="9" s="1"/>
  <c r="L61" i="9"/>
  <c r="Q61" i="9" s="1"/>
  <c r="L62" i="9"/>
  <c r="L63" i="9"/>
  <c r="L64" i="9"/>
  <c r="L65" i="9"/>
  <c r="L66" i="9"/>
  <c r="L67" i="9"/>
  <c r="L68" i="9"/>
  <c r="Q68" i="9" s="1"/>
  <c r="L69" i="9"/>
  <c r="Q69" i="9" s="1"/>
  <c r="L70" i="9"/>
  <c r="L71" i="9"/>
  <c r="L72" i="9"/>
  <c r="L73" i="9"/>
  <c r="L74" i="9"/>
  <c r="L75" i="9"/>
  <c r="L76" i="9"/>
  <c r="Q76" i="9" s="1"/>
  <c r="L77" i="9"/>
  <c r="Q77" i="9" s="1"/>
  <c r="L78" i="9"/>
  <c r="L79" i="9"/>
  <c r="L80" i="9"/>
  <c r="L81" i="9"/>
  <c r="L82" i="9"/>
  <c r="L83" i="9"/>
  <c r="L84" i="9"/>
  <c r="Q84" i="9" s="1"/>
  <c r="L85" i="9"/>
  <c r="Q85" i="9" s="1"/>
  <c r="L86" i="9"/>
  <c r="L87" i="9"/>
  <c r="L88" i="9"/>
  <c r="L89" i="9"/>
  <c r="L90" i="9"/>
  <c r="L91" i="9"/>
  <c r="L92" i="9"/>
  <c r="Q92" i="9" s="1"/>
  <c r="L93" i="9"/>
  <c r="Q93" i="9" s="1"/>
  <c r="L94" i="9"/>
  <c r="L95" i="9"/>
  <c r="L96" i="9"/>
  <c r="L97" i="9"/>
  <c r="L98" i="9"/>
  <c r="L99" i="9"/>
  <c r="L100" i="9"/>
  <c r="Q100" i="9" s="1"/>
  <c r="L101" i="9"/>
  <c r="Q101" i="9" s="1"/>
  <c r="L102" i="9"/>
  <c r="L103" i="9"/>
  <c r="L104" i="9"/>
  <c r="L105" i="9"/>
  <c r="L106" i="9"/>
  <c r="Q106" i="9" s="1"/>
  <c r="L107" i="9"/>
  <c r="Q107" i="9" s="1"/>
  <c r="L108" i="9"/>
  <c r="L109" i="9"/>
  <c r="L110" i="9"/>
  <c r="L111" i="9"/>
  <c r="L112" i="9"/>
  <c r="R112" i="9" s="1"/>
  <c r="L113" i="9"/>
  <c r="L114" i="9"/>
  <c r="L115" i="9"/>
  <c r="L116" i="9"/>
  <c r="L117" i="9"/>
  <c r="Q117" i="9" s="1"/>
  <c r="L118" i="9"/>
  <c r="R118" i="9" s="1"/>
  <c r="L119" i="9"/>
  <c r="L120" i="9"/>
  <c r="L121" i="9"/>
  <c r="L122" i="9"/>
  <c r="Q122" i="9" s="1"/>
  <c r="L123" i="9"/>
  <c r="Q123" i="9" s="1"/>
  <c r="L124" i="9"/>
  <c r="L125" i="9"/>
  <c r="L126" i="9"/>
  <c r="L127" i="9"/>
  <c r="L128" i="9"/>
  <c r="Q128" i="9" s="1"/>
  <c r="L129" i="9"/>
  <c r="L130" i="9"/>
  <c r="L131" i="9"/>
  <c r="L132" i="9"/>
  <c r="Q132" i="9" s="1"/>
  <c r="L133" i="9"/>
  <c r="Q133" i="9" s="1"/>
  <c r="L134" i="9"/>
  <c r="L135" i="9"/>
  <c r="L136" i="9"/>
  <c r="Q136" i="9" s="1"/>
  <c r="L137" i="9"/>
  <c r="L138" i="9"/>
  <c r="L139" i="9"/>
  <c r="Q139" i="9" s="1"/>
  <c r="L140" i="9"/>
  <c r="Q140" i="9" s="1"/>
  <c r="L141" i="9"/>
  <c r="L142" i="9"/>
  <c r="L143" i="9"/>
  <c r="Q143" i="9" s="1"/>
  <c r="L144" i="9"/>
  <c r="R144" i="9" s="1"/>
  <c r="L145" i="9"/>
  <c r="L146" i="9"/>
  <c r="Q146" i="9" s="1"/>
  <c r="L147" i="9"/>
  <c r="Q147" i="9" s="1"/>
  <c r="L148" i="9"/>
  <c r="L149" i="9"/>
  <c r="L150" i="9"/>
  <c r="R150" i="9" s="1"/>
  <c r="L151" i="9"/>
  <c r="Q151" i="9" s="1"/>
  <c r="L152" i="9"/>
  <c r="L153" i="9"/>
  <c r="L154" i="9"/>
  <c r="Q154" i="9" s="1"/>
  <c r="L155" i="9"/>
  <c r="L156" i="9"/>
  <c r="L157" i="9"/>
  <c r="Q157" i="9" s="1"/>
  <c r="L158" i="9"/>
  <c r="R158" i="9" s="1"/>
  <c r="L159" i="9"/>
  <c r="L160" i="9"/>
  <c r="Q160" i="9" s="1"/>
  <c r="L161" i="9"/>
  <c r="L162" i="9"/>
  <c r="R162" i="9" s="1"/>
  <c r="L163" i="9"/>
  <c r="L164" i="9"/>
  <c r="Q164" i="9" s="1"/>
  <c r="L165" i="9"/>
  <c r="Q165" i="9" s="1"/>
  <c r="L166" i="9"/>
  <c r="L167" i="9"/>
  <c r="L168" i="9"/>
  <c r="R168" i="9" s="1"/>
  <c r="L169" i="9"/>
  <c r="L170" i="9"/>
  <c r="L171" i="9"/>
  <c r="Q171" i="9" s="1"/>
  <c r="L172" i="9"/>
  <c r="Q172" i="9" s="1"/>
  <c r="L173" i="9"/>
  <c r="L174" i="9"/>
  <c r="Q174" i="9" s="1"/>
  <c r="L175" i="9"/>
  <c r="R175" i="9" s="1"/>
  <c r="L176" i="9"/>
  <c r="L177" i="9"/>
  <c r="Q177" i="9" s="1"/>
  <c r="L178" i="9"/>
  <c r="L179" i="9"/>
  <c r="Q179" i="9" s="1"/>
  <c r="L180" i="9"/>
  <c r="Q180" i="9" s="1"/>
  <c r="L181" i="9"/>
  <c r="L182" i="9"/>
  <c r="Q182" i="9" s="1"/>
  <c r="L183" i="9"/>
  <c r="R183" i="9" s="1"/>
  <c r="L184" i="9"/>
  <c r="L185" i="9"/>
  <c r="Q185" i="9" s="1"/>
  <c r="L186" i="9"/>
  <c r="L187" i="9"/>
  <c r="Q187" i="9" s="1"/>
  <c r="L188" i="9"/>
  <c r="Q188" i="9" s="1"/>
  <c r="L189" i="9"/>
  <c r="L190" i="9"/>
  <c r="Q190" i="9" s="1"/>
  <c r="L191" i="9"/>
  <c r="R191" i="9" s="1"/>
  <c r="L192" i="9"/>
  <c r="L193" i="9"/>
  <c r="Q193" i="9" s="1"/>
  <c r="L194" i="9"/>
  <c r="L195" i="9"/>
  <c r="Q195" i="9" s="1"/>
  <c r="L196" i="9"/>
  <c r="Q196" i="9" s="1"/>
  <c r="L197" i="9"/>
  <c r="L198" i="9"/>
  <c r="Q198" i="9" s="1"/>
  <c r="L199" i="9"/>
  <c r="R199" i="9" s="1"/>
  <c r="L200" i="9"/>
  <c r="L201" i="9"/>
  <c r="Q201" i="9" s="1"/>
  <c r="L202" i="9"/>
  <c r="L203" i="9"/>
  <c r="Q203" i="9" s="1"/>
  <c r="L204" i="9"/>
  <c r="Q204" i="9" s="1"/>
  <c r="L205" i="9"/>
  <c r="L206" i="9"/>
  <c r="Q206" i="9" s="1"/>
  <c r="L207" i="9"/>
  <c r="R207" i="9" s="1"/>
  <c r="L208" i="9"/>
  <c r="L209" i="9"/>
  <c r="Q209" i="9" s="1"/>
  <c r="L210" i="9"/>
  <c r="L211" i="9"/>
  <c r="Q211" i="9" s="1"/>
  <c r="L212" i="9"/>
  <c r="Q212" i="9" s="1"/>
  <c r="L213" i="9"/>
  <c r="L214" i="9"/>
  <c r="Q214" i="9" s="1"/>
  <c r="L215" i="9"/>
  <c r="R215" i="9" s="1"/>
  <c r="L216" i="9"/>
  <c r="L217" i="9"/>
  <c r="Q217" i="9" s="1"/>
  <c r="L218" i="9"/>
  <c r="L219" i="9"/>
  <c r="Q219" i="9" s="1"/>
  <c r="L220" i="9"/>
  <c r="Q220" i="9" s="1"/>
  <c r="L221" i="9"/>
  <c r="L222" i="9"/>
  <c r="Q222" i="9" s="1"/>
  <c r="L223" i="9"/>
  <c r="R223" i="9" s="1"/>
  <c r="L224" i="9"/>
  <c r="L225" i="9"/>
  <c r="Q225" i="9" s="1"/>
  <c r="L226" i="9"/>
  <c r="L227" i="9"/>
  <c r="Q227" i="9" s="1"/>
  <c r="L228" i="9"/>
  <c r="Q228" i="9" s="1"/>
  <c r="L229" i="9"/>
  <c r="L230" i="9"/>
  <c r="Q230" i="9" s="1"/>
  <c r="L231" i="9"/>
  <c r="R231" i="9" s="1"/>
  <c r="L232" i="9"/>
  <c r="L233" i="9"/>
  <c r="R233" i="9" s="1"/>
  <c r="L234" i="9"/>
  <c r="L235" i="9"/>
  <c r="Q235" i="9" s="1"/>
  <c r="L236" i="9"/>
  <c r="Q236" i="9" s="1"/>
  <c r="L237" i="9"/>
  <c r="L238" i="9"/>
  <c r="Q238" i="9" s="1"/>
  <c r="L239" i="9"/>
  <c r="R239" i="9" s="1"/>
  <c r="L240" i="9"/>
  <c r="L241" i="9"/>
  <c r="Q241" i="9" s="1"/>
  <c r="L242" i="9"/>
  <c r="L243" i="9"/>
  <c r="Q243" i="9" s="1"/>
  <c r="L244" i="9"/>
  <c r="L245" i="9"/>
  <c r="Q245" i="9" s="1"/>
  <c r="L246" i="9"/>
  <c r="L247" i="9"/>
  <c r="Q247" i="9" s="1"/>
  <c r="L248" i="9"/>
  <c r="L249" i="9"/>
  <c r="Q249" i="9" s="1"/>
  <c r="L250" i="9"/>
  <c r="L251" i="9"/>
  <c r="Q251" i="9" s="1"/>
  <c r="L252" i="9"/>
  <c r="L253" i="9"/>
  <c r="Q253" i="9" s="1"/>
  <c r="L254" i="9"/>
  <c r="L255" i="9"/>
  <c r="Q255" i="9" s="1"/>
  <c r="L256" i="9"/>
  <c r="L257" i="9"/>
  <c r="Q257" i="9" s="1"/>
  <c r="L258" i="9"/>
  <c r="L259" i="9"/>
  <c r="Q259" i="9" s="1"/>
  <c r="L260" i="9"/>
  <c r="L261" i="9"/>
  <c r="Q261" i="9" s="1"/>
  <c r="L262" i="9"/>
  <c r="L263" i="9"/>
  <c r="Q263" i="9" s="1"/>
  <c r="L264" i="9"/>
  <c r="L265" i="9"/>
  <c r="Q265" i="9" s="1"/>
  <c r="L266" i="9"/>
  <c r="L267" i="9"/>
  <c r="R267" i="9" s="1"/>
  <c r="L268" i="9"/>
  <c r="L269" i="9"/>
  <c r="Q269" i="9" s="1"/>
  <c r="L270" i="9"/>
  <c r="L271" i="9"/>
  <c r="Q271" i="9" s="1"/>
  <c r="L272" i="9"/>
  <c r="L273" i="9"/>
  <c r="Q273" i="9" s="1"/>
  <c r="L274" i="9"/>
  <c r="L275" i="9"/>
  <c r="R275" i="9" s="1"/>
  <c r="L276" i="9"/>
  <c r="L277" i="9"/>
  <c r="Q277" i="9" s="1"/>
  <c r="L278" i="9"/>
  <c r="L279" i="9"/>
  <c r="Q279" i="9" s="1"/>
  <c r="L280" i="9"/>
  <c r="L281" i="9"/>
  <c r="Q281" i="9" s="1"/>
  <c r="L282" i="9"/>
  <c r="L283" i="9"/>
  <c r="R283" i="9" s="1"/>
  <c r="L284" i="9"/>
  <c r="L285" i="9"/>
  <c r="Q285" i="9" s="1"/>
  <c r="L286" i="9"/>
  <c r="L287" i="9"/>
  <c r="Q287" i="9" s="1"/>
  <c r="L288" i="9"/>
  <c r="L289" i="9"/>
  <c r="Q289" i="9" s="1"/>
  <c r="L290" i="9"/>
  <c r="L291" i="9"/>
  <c r="R291" i="9" s="1"/>
  <c r="L292" i="9"/>
  <c r="L293" i="9"/>
  <c r="Q293" i="9" s="1"/>
  <c r="L294" i="9"/>
  <c r="L295" i="9"/>
  <c r="Q295" i="9" s="1"/>
  <c r="L296" i="9"/>
  <c r="L297" i="9"/>
  <c r="Q297" i="9" s="1"/>
  <c r="L298" i="9"/>
  <c r="L299" i="9"/>
  <c r="R299" i="9" s="1"/>
  <c r="L300" i="9"/>
  <c r="L301" i="9"/>
  <c r="Q301" i="9" s="1"/>
  <c r="L302" i="9"/>
  <c r="Q302" i="9" s="1"/>
  <c r="L303" i="9"/>
  <c r="Q303" i="9" s="1"/>
  <c r="L304" i="9"/>
  <c r="Q304" i="9" s="1"/>
  <c r="L305" i="9"/>
  <c r="Q305" i="9" s="1"/>
  <c r="L306" i="9"/>
  <c r="Q306" i="9" s="1"/>
  <c r="L307" i="9"/>
  <c r="Q307" i="9" s="1"/>
  <c r="L308" i="9"/>
  <c r="Q308" i="9" s="1"/>
  <c r="L309" i="9"/>
  <c r="Q309" i="9" s="1"/>
  <c r="L310" i="9"/>
  <c r="Q310" i="9" s="1"/>
  <c r="L311" i="9"/>
  <c r="Q311" i="9" s="1"/>
  <c r="L312" i="9"/>
  <c r="Q312" i="9" s="1"/>
  <c r="L313" i="9"/>
  <c r="Q313" i="9" s="1"/>
  <c r="L314" i="9"/>
  <c r="Q314" i="9" s="1"/>
  <c r="L315" i="9"/>
  <c r="Q315" i="9" s="1"/>
  <c r="L316" i="9"/>
  <c r="R316" i="9" s="1"/>
  <c r="L317" i="9"/>
  <c r="Q317" i="9" s="1"/>
  <c r="L318" i="9"/>
  <c r="Q318" i="9" s="1"/>
  <c r="L319" i="9"/>
  <c r="Q319" i="9" s="1"/>
  <c r="L320" i="9"/>
  <c r="Q320" i="9" s="1"/>
  <c r="L321" i="9"/>
  <c r="Q321" i="9" s="1"/>
  <c r="L2" i="9"/>
  <c r="R2" i="9" s="1"/>
  <c r="M2" i="9"/>
  <c r="R52" i="9" l="1"/>
  <c r="R304" i="9"/>
  <c r="Q168" i="9"/>
  <c r="Q233" i="9"/>
  <c r="R140" i="9"/>
  <c r="R20" i="9"/>
  <c r="R320" i="9"/>
  <c r="R212" i="9"/>
  <c r="Q112" i="9"/>
  <c r="Q316" i="9"/>
  <c r="R185" i="9"/>
  <c r="R84" i="9"/>
  <c r="R314" i="9"/>
  <c r="R308" i="9"/>
  <c r="R228" i="9"/>
  <c r="R201" i="9"/>
  <c r="Q162" i="9"/>
  <c r="R133" i="9"/>
  <c r="R101" i="9"/>
  <c r="R69" i="9"/>
  <c r="R37" i="9"/>
  <c r="R5" i="9"/>
  <c r="R318" i="9"/>
  <c r="R312" i="9"/>
  <c r="R302" i="9"/>
  <c r="R217" i="9"/>
  <c r="R180" i="9"/>
  <c r="R160" i="9"/>
  <c r="R132" i="9"/>
  <c r="R100" i="9"/>
  <c r="R68" i="9"/>
  <c r="R36" i="9"/>
  <c r="R310" i="9"/>
  <c r="R306" i="9"/>
  <c r="R196" i="9"/>
  <c r="R154" i="9"/>
  <c r="R85" i="9"/>
  <c r="R53" i="9"/>
  <c r="R21" i="9"/>
  <c r="Q167" i="9"/>
  <c r="R167" i="9"/>
  <c r="Q163" i="9"/>
  <c r="R163" i="9"/>
  <c r="Q159" i="9"/>
  <c r="R159" i="9"/>
  <c r="Q155" i="9"/>
  <c r="R155" i="9"/>
  <c r="Q135" i="9"/>
  <c r="R135" i="9"/>
  <c r="Q131" i="9"/>
  <c r="R131" i="9"/>
  <c r="Q127" i="9"/>
  <c r="R127" i="9"/>
  <c r="Q119" i="9"/>
  <c r="R119" i="9"/>
  <c r="Q115" i="9"/>
  <c r="R115" i="9"/>
  <c r="Q111" i="9"/>
  <c r="R111" i="9"/>
  <c r="Q103" i="9"/>
  <c r="R103" i="9"/>
  <c r="Q99" i="9"/>
  <c r="R99" i="9"/>
  <c r="Q95" i="9"/>
  <c r="R95" i="9"/>
  <c r="Q91" i="9"/>
  <c r="R91" i="9"/>
  <c r="Q87" i="9"/>
  <c r="R87" i="9"/>
  <c r="Q83" i="9"/>
  <c r="R83" i="9"/>
  <c r="Q79" i="9"/>
  <c r="R79" i="9"/>
  <c r="Q75" i="9"/>
  <c r="R75" i="9"/>
  <c r="Q71" i="9"/>
  <c r="R71" i="9"/>
  <c r="Q67" i="9"/>
  <c r="R67" i="9"/>
  <c r="Q63" i="9"/>
  <c r="R63" i="9"/>
  <c r="Q59" i="9"/>
  <c r="R59" i="9"/>
  <c r="Q55" i="9"/>
  <c r="R55" i="9"/>
  <c r="Q51" i="9"/>
  <c r="R51" i="9"/>
  <c r="Q47" i="9"/>
  <c r="R47" i="9"/>
  <c r="Q43" i="9"/>
  <c r="R43" i="9"/>
  <c r="Q39" i="9"/>
  <c r="R39" i="9"/>
  <c r="Q35" i="9"/>
  <c r="R35" i="9"/>
  <c r="Q31" i="9"/>
  <c r="R31" i="9"/>
  <c r="Q27" i="9"/>
  <c r="R27" i="9"/>
  <c r="Q23" i="9"/>
  <c r="R23" i="9"/>
  <c r="Q19" i="9"/>
  <c r="R19" i="9"/>
  <c r="Q15" i="9"/>
  <c r="R15" i="9"/>
  <c r="Q11" i="9"/>
  <c r="R11" i="9"/>
  <c r="Q7" i="9"/>
  <c r="R7" i="9"/>
  <c r="R3" i="9"/>
  <c r="Q3" i="9"/>
  <c r="R295" i="9"/>
  <c r="R287" i="9"/>
  <c r="R279" i="9"/>
  <c r="R271" i="9"/>
  <c r="R263" i="9"/>
  <c r="R259" i="9"/>
  <c r="R251" i="9"/>
  <c r="R243" i="9"/>
  <c r="Q207" i="9"/>
  <c r="Q191" i="9"/>
  <c r="Q175" i="9"/>
  <c r="R123" i="9"/>
  <c r="Q294" i="9"/>
  <c r="R294" i="9"/>
  <c r="Q286" i="9"/>
  <c r="R286" i="9"/>
  <c r="Q278" i="9"/>
  <c r="R278" i="9"/>
  <c r="Q270" i="9"/>
  <c r="R270" i="9"/>
  <c r="Q262" i="9"/>
  <c r="R262" i="9"/>
  <c r="Q254" i="9"/>
  <c r="R254" i="9"/>
  <c r="Q246" i="9"/>
  <c r="R246" i="9"/>
  <c r="Q226" i="9"/>
  <c r="R226" i="9"/>
  <c r="Q210" i="9"/>
  <c r="R210" i="9"/>
  <c r="Q178" i="9"/>
  <c r="R178" i="9"/>
  <c r="Q170" i="9"/>
  <c r="R170" i="9"/>
  <c r="R142" i="9"/>
  <c r="Q142" i="9"/>
  <c r="Q138" i="9"/>
  <c r="R138" i="9"/>
  <c r="Q130" i="9"/>
  <c r="R130" i="9"/>
  <c r="R126" i="9"/>
  <c r="Q126" i="9"/>
  <c r="Q114" i="9"/>
  <c r="R114" i="9"/>
  <c r="R110" i="9"/>
  <c r="Q110" i="9"/>
  <c r="Q102" i="9"/>
  <c r="R102" i="9"/>
  <c r="Q94" i="9"/>
  <c r="R94" i="9"/>
  <c r="Q86" i="9"/>
  <c r="R86" i="9"/>
  <c r="Q78" i="9"/>
  <c r="R78" i="9"/>
  <c r="Q70" i="9"/>
  <c r="R70" i="9"/>
  <c r="Q66" i="9"/>
  <c r="R66" i="9"/>
  <c r="Q58" i="9"/>
  <c r="R58" i="9"/>
  <c r="Q50" i="9"/>
  <c r="R50" i="9"/>
  <c r="Q42" i="9"/>
  <c r="R42" i="9"/>
  <c r="Q34" i="9"/>
  <c r="R34" i="9"/>
  <c r="Q26" i="9"/>
  <c r="R26" i="9"/>
  <c r="Q18" i="9"/>
  <c r="R18" i="9"/>
  <c r="Q10" i="9"/>
  <c r="R10" i="9"/>
  <c r="Q299" i="9"/>
  <c r="Q291" i="9"/>
  <c r="Q283" i="9"/>
  <c r="Q275" i="9"/>
  <c r="Q267" i="9"/>
  <c r="R227" i="9"/>
  <c r="R206" i="9"/>
  <c r="R190" i="9"/>
  <c r="R179" i="9"/>
  <c r="R139" i="9"/>
  <c r="Q237" i="9"/>
  <c r="R237" i="9"/>
  <c r="Q229" i="9"/>
  <c r="R229" i="9"/>
  <c r="Q221" i="9"/>
  <c r="R221" i="9"/>
  <c r="Q213" i="9"/>
  <c r="R213" i="9"/>
  <c r="Q205" i="9"/>
  <c r="R205" i="9"/>
  <c r="Q161" i="9"/>
  <c r="R161" i="9"/>
  <c r="Q149" i="9"/>
  <c r="R149" i="9"/>
  <c r="Q125" i="9"/>
  <c r="R125" i="9"/>
  <c r="Q109" i="9"/>
  <c r="R109" i="9"/>
  <c r="Q105" i="9"/>
  <c r="R105" i="9"/>
  <c r="Q89" i="9"/>
  <c r="R89" i="9"/>
  <c r="Q73" i="9"/>
  <c r="R73" i="9"/>
  <c r="Q65" i="9"/>
  <c r="R65" i="9"/>
  <c r="Q57" i="9"/>
  <c r="R57" i="9"/>
  <c r="Q49" i="9"/>
  <c r="R49" i="9"/>
  <c r="Q41" i="9"/>
  <c r="R41" i="9"/>
  <c r="Q33" i="9"/>
  <c r="R33" i="9"/>
  <c r="Q25" i="9"/>
  <c r="R25" i="9"/>
  <c r="Q17" i="9"/>
  <c r="R17" i="9"/>
  <c r="Q9" i="9"/>
  <c r="R9" i="9"/>
  <c r="R321" i="9"/>
  <c r="R319" i="9"/>
  <c r="R317" i="9"/>
  <c r="R315" i="9"/>
  <c r="R313" i="9"/>
  <c r="R311" i="9"/>
  <c r="R309" i="9"/>
  <c r="R307" i="9"/>
  <c r="R305" i="9"/>
  <c r="R303" i="9"/>
  <c r="R301" i="9"/>
  <c r="R297" i="9"/>
  <c r="R293" i="9"/>
  <c r="R289" i="9"/>
  <c r="R285" i="9"/>
  <c r="R281" i="9"/>
  <c r="R277" i="9"/>
  <c r="R273" i="9"/>
  <c r="R269" i="9"/>
  <c r="R265" i="9"/>
  <c r="R261" i="9"/>
  <c r="R257" i="9"/>
  <c r="R253" i="9"/>
  <c r="R249" i="9"/>
  <c r="R245" i="9"/>
  <c r="R241" i="9"/>
  <c r="R236" i="9"/>
  <c r="Q231" i="9"/>
  <c r="R225" i="9"/>
  <c r="R220" i="9"/>
  <c r="Q215" i="9"/>
  <c r="R209" i="9"/>
  <c r="R204" i="9"/>
  <c r="Q199" i="9"/>
  <c r="R193" i="9"/>
  <c r="R188" i="9"/>
  <c r="Q183" i="9"/>
  <c r="R177" i="9"/>
  <c r="R172" i="9"/>
  <c r="R165" i="9"/>
  <c r="Q158" i="9"/>
  <c r="R151" i="9"/>
  <c r="Q144" i="9"/>
  <c r="R136" i="9"/>
  <c r="R128" i="9"/>
  <c r="Q118" i="9"/>
  <c r="R107" i="9"/>
  <c r="R93" i="9"/>
  <c r="R77" i="9"/>
  <c r="R61" i="9"/>
  <c r="R45" i="9"/>
  <c r="R29" i="9"/>
  <c r="R13" i="9"/>
  <c r="R255" i="9"/>
  <c r="R247" i="9"/>
  <c r="Q239" i="9"/>
  <c r="Q223" i="9"/>
  <c r="R147" i="9"/>
  <c r="Q298" i="9"/>
  <c r="R298" i="9"/>
  <c r="Q290" i="9"/>
  <c r="R290" i="9"/>
  <c r="Q282" i="9"/>
  <c r="R282" i="9"/>
  <c r="Q274" i="9"/>
  <c r="R274" i="9"/>
  <c r="Q266" i="9"/>
  <c r="R266" i="9"/>
  <c r="Q258" i="9"/>
  <c r="R258" i="9"/>
  <c r="Q250" i="9"/>
  <c r="R250" i="9"/>
  <c r="Q242" i="9"/>
  <c r="R242" i="9"/>
  <c r="Q234" i="9"/>
  <c r="R234" i="9"/>
  <c r="Q218" i="9"/>
  <c r="R218" i="9"/>
  <c r="Q202" i="9"/>
  <c r="R202" i="9"/>
  <c r="Q194" i="9"/>
  <c r="R194" i="9"/>
  <c r="Q186" i="9"/>
  <c r="R186" i="9"/>
  <c r="R166" i="9"/>
  <c r="Q166" i="9"/>
  <c r="R134" i="9"/>
  <c r="Q134" i="9"/>
  <c r="Q98" i="9"/>
  <c r="R98" i="9"/>
  <c r="Q90" i="9"/>
  <c r="R90" i="9"/>
  <c r="Q82" i="9"/>
  <c r="R82" i="9"/>
  <c r="Q74" i="9"/>
  <c r="R74" i="9"/>
  <c r="Q62" i="9"/>
  <c r="R62" i="9"/>
  <c r="Q54" i="9"/>
  <c r="R54" i="9"/>
  <c r="Q46" i="9"/>
  <c r="R46" i="9"/>
  <c r="Q38" i="9"/>
  <c r="R38" i="9"/>
  <c r="Q30" i="9"/>
  <c r="R30" i="9"/>
  <c r="Q22" i="9"/>
  <c r="R22" i="9"/>
  <c r="Q14" i="9"/>
  <c r="R14" i="9"/>
  <c r="Q6" i="9"/>
  <c r="R6" i="9"/>
  <c r="R238" i="9"/>
  <c r="R222" i="9"/>
  <c r="R211" i="9"/>
  <c r="R195" i="9"/>
  <c r="R174" i="9"/>
  <c r="R146" i="9"/>
  <c r="R122" i="9"/>
  <c r="Q197" i="9"/>
  <c r="R197" i="9"/>
  <c r="Q189" i="9"/>
  <c r="R189" i="9"/>
  <c r="Q181" i="9"/>
  <c r="R181" i="9"/>
  <c r="Q173" i="9"/>
  <c r="R173" i="9"/>
  <c r="Q169" i="9"/>
  <c r="R169" i="9"/>
  <c r="Q153" i="9"/>
  <c r="R153" i="9"/>
  <c r="Q145" i="9"/>
  <c r="R145" i="9"/>
  <c r="Q141" i="9"/>
  <c r="R141" i="9"/>
  <c r="Q137" i="9"/>
  <c r="R137" i="9"/>
  <c r="Q129" i="9"/>
  <c r="R129" i="9"/>
  <c r="Q121" i="9"/>
  <c r="R121" i="9"/>
  <c r="Q113" i="9"/>
  <c r="R113" i="9"/>
  <c r="Q97" i="9"/>
  <c r="R97" i="9"/>
  <c r="Q81" i="9"/>
  <c r="R81" i="9"/>
  <c r="Q300" i="9"/>
  <c r="R300" i="9"/>
  <c r="Q296" i="9"/>
  <c r="R296" i="9"/>
  <c r="Q292" i="9"/>
  <c r="R292" i="9"/>
  <c r="Q288" i="9"/>
  <c r="R288" i="9"/>
  <c r="Q284" i="9"/>
  <c r="R284" i="9"/>
  <c r="Q280" i="9"/>
  <c r="R280" i="9"/>
  <c r="Q276" i="9"/>
  <c r="R276" i="9"/>
  <c r="Q272" i="9"/>
  <c r="R272" i="9"/>
  <c r="Q268" i="9"/>
  <c r="R268" i="9"/>
  <c r="Q264" i="9"/>
  <c r="R264" i="9"/>
  <c r="Q260" i="9"/>
  <c r="R260" i="9"/>
  <c r="Q256" i="9"/>
  <c r="R256" i="9"/>
  <c r="Q252" i="9"/>
  <c r="R252" i="9"/>
  <c r="Q248" i="9"/>
  <c r="R248" i="9"/>
  <c r="Q244" i="9"/>
  <c r="R244" i="9"/>
  <c r="Q240" i="9"/>
  <c r="R240" i="9"/>
  <c r="Q232" i="9"/>
  <c r="R232" i="9"/>
  <c r="Q224" i="9"/>
  <c r="R224" i="9"/>
  <c r="Q216" i="9"/>
  <c r="R216" i="9"/>
  <c r="Q208" i="9"/>
  <c r="R208" i="9"/>
  <c r="Q200" i="9"/>
  <c r="R200" i="9"/>
  <c r="Q192" i="9"/>
  <c r="R192" i="9"/>
  <c r="Q184" i="9"/>
  <c r="R184" i="9"/>
  <c r="Q176" i="9"/>
  <c r="R176" i="9"/>
  <c r="Q156" i="9"/>
  <c r="R156" i="9"/>
  <c r="Q152" i="9"/>
  <c r="R152" i="9"/>
  <c r="Q148" i="9"/>
  <c r="R148" i="9"/>
  <c r="Q124" i="9"/>
  <c r="R124" i="9"/>
  <c r="Q120" i="9"/>
  <c r="R120" i="9"/>
  <c r="Q116" i="9"/>
  <c r="R116" i="9"/>
  <c r="Q108" i="9"/>
  <c r="R108" i="9"/>
  <c r="Q104" i="9"/>
  <c r="R104" i="9"/>
  <c r="Q96" i="9"/>
  <c r="R96" i="9"/>
  <c r="Q88" i="9"/>
  <c r="R88" i="9"/>
  <c r="Q80" i="9"/>
  <c r="R80" i="9"/>
  <c r="Q72" i="9"/>
  <c r="R72" i="9"/>
  <c r="Q64" i="9"/>
  <c r="R64" i="9"/>
  <c r="Q56" i="9"/>
  <c r="R56" i="9"/>
  <c r="Q48" i="9"/>
  <c r="R48" i="9"/>
  <c r="Q40" i="9"/>
  <c r="R40" i="9"/>
  <c r="Q32" i="9"/>
  <c r="R32" i="9"/>
  <c r="Q24" i="9"/>
  <c r="R24" i="9"/>
  <c r="Q16" i="9"/>
  <c r="R16" i="9"/>
  <c r="Q8" i="9"/>
  <c r="R8" i="9"/>
  <c r="Q4" i="9"/>
  <c r="R4" i="9"/>
  <c r="R235" i="9"/>
  <c r="R230" i="9"/>
  <c r="R219" i="9"/>
  <c r="R214" i="9"/>
  <c r="R203" i="9"/>
  <c r="R198" i="9"/>
  <c r="R187" i="9"/>
  <c r="R182" i="9"/>
  <c r="R171" i="9"/>
  <c r="R164" i="9"/>
  <c r="R157" i="9"/>
  <c r="Q150" i="9"/>
  <c r="R143" i="9"/>
  <c r="R117" i="9"/>
  <c r="R106" i="9"/>
  <c r="R92" i="9"/>
  <c r="R76" i="9"/>
  <c r="R60" i="9"/>
  <c r="R44" i="9"/>
  <c r="R28" i="9"/>
  <c r="R12" i="9"/>
  <c r="N23" i="5"/>
  <c r="N6" i="5"/>
  <c r="H24" i="5"/>
  <c r="H25" i="5"/>
  <c r="H26" i="5"/>
  <c r="H27" i="5"/>
  <c r="H28" i="5"/>
  <c r="H29" i="5"/>
  <c r="H30" i="5"/>
  <c r="H31" i="5"/>
  <c r="H32" i="5"/>
  <c r="H23" i="5"/>
  <c r="H6" i="5"/>
  <c r="H7" i="5"/>
  <c r="H8" i="5"/>
  <c r="H9" i="5"/>
  <c r="H10" i="5"/>
  <c r="H11" i="5"/>
  <c r="H12" i="5"/>
  <c r="H13" i="5"/>
  <c r="H14" i="5"/>
  <c r="H15" i="5"/>
  <c r="F20" i="5"/>
  <c r="N24" i="5" l="1"/>
  <c r="N25" i="5"/>
  <c r="N26" i="5"/>
  <c r="N27" i="5"/>
  <c r="N28" i="5"/>
  <c r="N29" i="5"/>
  <c r="N30" i="5"/>
  <c r="N31" i="5"/>
  <c r="N32" i="5"/>
  <c r="O24" i="5"/>
  <c r="O25" i="5"/>
  <c r="O26" i="5"/>
  <c r="O27" i="5"/>
  <c r="O28" i="5"/>
  <c r="O29" i="5"/>
  <c r="O30" i="5"/>
  <c r="O31" i="5"/>
  <c r="O32" i="5"/>
  <c r="O33" i="5"/>
  <c r="O23" i="5"/>
  <c r="O7" i="5"/>
  <c r="O8" i="5"/>
  <c r="O9" i="5"/>
  <c r="O10" i="5"/>
  <c r="O11" i="5"/>
  <c r="O12" i="5"/>
  <c r="O13" i="5"/>
  <c r="O14" i="5"/>
  <c r="O15" i="5"/>
  <c r="O16" i="5"/>
  <c r="O6" i="5"/>
  <c r="Q23" i="5" l="1"/>
  <c r="Q24" i="5"/>
  <c r="Q26" i="5"/>
  <c r="Q30" i="5"/>
  <c r="Q27" i="5"/>
  <c r="Q31" i="5"/>
  <c r="Q29" i="5"/>
  <c r="Q28" i="5"/>
  <c r="Q32" i="5"/>
  <c r="Q25" i="5"/>
  <c r="L20" i="5"/>
  <c r="N15" i="5"/>
  <c r="N14" i="5"/>
  <c r="N13" i="5"/>
  <c r="N12" i="5"/>
  <c r="N11" i="5"/>
  <c r="N10" i="5"/>
  <c r="N9" i="5"/>
  <c r="N8" i="5"/>
  <c r="N7" i="5"/>
  <c r="L3" i="5"/>
  <c r="F3" i="5"/>
  <c r="J10" i="5" l="1"/>
  <c r="J14" i="5"/>
  <c r="J7" i="5"/>
  <c r="J11" i="5"/>
  <c r="J15" i="5"/>
  <c r="J13" i="5"/>
  <c r="J8" i="5"/>
  <c r="J12" i="5"/>
  <c r="J6" i="5"/>
  <c r="J9" i="5"/>
  <c r="J27" i="5"/>
  <c r="J24" i="5"/>
  <c r="J29" i="5"/>
  <c r="J23" i="5"/>
  <c r="J32" i="5"/>
  <c r="J25" i="5"/>
  <c r="J30" i="5"/>
  <c r="J28" i="5"/>
  <c r="J26" i="5"/>
  <c r="J31" i="5"/>
  <c r="I14" i="2"/>
  <c r="I13" i="2"/>
  <c r="D31" i="5" l="1"/>
  <c r="D14" i="5"/>
  <c r="D32" i="5"/>
  <c r="D15" i="5"/>
  <c r="I12" i="2"/>
  <c r="I11" i="2"/>
  <c r="I9" i="2"/>
  <c r="I8" i="2"/>
  <c r="I7" i="2"/>
  <c r="I6" i="2"/>
  <c r="I5" i="2"/>
  <c r="H10" i="2"/>
  <c r="I10" i="2" s="1"/>
  <c r="D26" i="5" l="1"/>
  <c r="D9" i="5"/>
  <c r="D29" i="5"/>
  <c r="D12" i="5"/>
  <c r="D13" i="5"/>
  <c r="D30" i="5"/>
  <c r="D11" i="5"/>
  <c r="D28" i="5"/>
  <c r="D23" i="5"/>
  <c r="D6" i="5"/>
  <c r="D24" i="5"/>
  <c r="D7" i="5"/>
  <c r="D27" i="5"/>
  <c r="D10" i="5"/>
  <c r="D25" i="5"/>
  <c r="D8" i="5"/>
  <c r="Q13" i="5"/>
  <c r="Q8" i="5"/>
  <c r="Q6" i="5"/>
  <c r="Q11" i="5"/>
  <c r="Q7" i="5"/>
  <c r="Q9" i="5"/>
  <c r="Q12" i="5"/>
  <c r="Q15" i="5"/>
  <c r="Q14" i="5"/>
  <c r="Q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Shawn Martin</author>
  </authors>
  <commentList>
    <comment ref="H4" authorId="0" shapeId="0" xr:uid="{9C01C3EF-FD76-4527-B65F-7973ED1F97B7}">
      <text>
        <r>
          <rPr>
            <b/>
            <sz val="9"/>
            <color indexed="81"/>
            <rFont val="Tahoma"/>
            <family val="2"/>
          </rPr>
          <t>Shawn Martin:</t>
        </r>
        <r>
          <rPr>
            <sz val="9"/>
            <color indexed="81"/>
            <rFont val="Tahoma"/>
            <family val="2"/>
          </rPr>
          <t xml:space="preserve">
Total collector area in m2
</t>
        </r>
      </text>
    </comment>
  </commentList>
</comments>
</file>

<file path=xl/sharedStrings.xml><?xml version="1.0" encoding="utf-8"?>
<sst xmlns="http://schemas.openxmlformats.org/spreadsheetml/2006/main" count="1024" uniqueCount="174">
  <si>
    <t>Rheem Water Heaters</t>
  </si>
  <si>
    <t>Rheem Solpak</t>
  </si>
  <si>
    <t>RS65-24BP-TG</t>
  </si>
  <si>
    <t>Pumped</t>
  </si>
  <si>
    <t>Gas Tankless</t>
  </si>
  <si>
    <t>RS65-24BP-2G</t>
  </si>
  <si>
    <t>RS65-32BP-TG</t>
  </si>
  <si>
    <t>RS65-32BP-2G</t>
  </si>
  <si>
    <t>RS65-40BP-TG</t>
  </si>
  <si>
    <t>RS65-40BP-2G</t>
  </si>
  <si>
    <t>Heliodyne, Inc.</t>
  </si>
  <si>
    <t>HICS</t>
  </si>
  <si>
    <t>HICS 200-GT</t>
  </si>
  <si>
    <t>ICS</t>
  </si>
  <si>
    <t>HICS 200-G</t>
  </si>
  <si>
    <t>HELIOPAS</t>
  </si>
  <si>
    <t>HPAS 1 410 G 80 AC S F</t>
  </si>
  <si>
    <t>HPAS 1 410 G 80 AC D Z</t>
  </si>
  <si>
    <t>2010136E</t>
  </si>
  <si>
    <t>HELIOPAK</t>
  </si>
  <si>
    <t>HPAK 016 2 406 G 80 ACS F</t>
  </si>
  <si>
    <t>2009036H</t>
  </si>
  <si>
    <t>HPAK 016 2 406 G 80 ACD Z</t>
  </si>
  <si>
    <t>GE</t>
  </si>
  <si>
    <t>GT50C10BAM-TG</t>
  </si>
  <si>
    <t>GT50C10BAM-G</t>
  </si>
  <si>
    <t>SunEarth, Inc.</t>
  </si>
  <si>
    <t>SOLARAY</t>
  </si>
  <si>
    <t>Manufacturer</t>
  </si>
  <si>
    <t>Brand</t>
  </si>
  <si>
    <t>Model</t>
  </si>
  <si>
    <t>Type</t>
  </si>
  <si>
    <t>SUEF</t>
  </si>
  <si>
    <t>OG-300 No.</t>
  </si>
  <si>
    <t>UEF</t>
  </si>
  <si>
    <t>Burner Cap</t>
  </si>
  <si>
    <t>kBTUh</t>
  </si>
  <si>
    <t>Recovery Eff</t>
  </si>
  <si>
    <t>TankUA</t>
  </si>
  <si>
    <t>Draw</t>
  </si>
  <si>
    <t>Medium</t>
  </si>
  <si>
    <t>Nom Vol</t>
  </si>
  <si>
    <t>gal</t>
  </si>
  <si>
    <t>Pilot BTUh</t>
  </si>
  <si>
    <t>Pilot Htg Eff</t>
  </si>
  <si>
    <t>Inst_UEF-Gas-lt200kBtuh-MD-0.81UEF</t>
  </si>
  <si>
    <t>Tankless</t>
  </si>
  <si>
    <t>Stor_UEF-Gas-050gal-MD-0.56UEF</t>
  </si>
  <si>
    <t>DEER TechID</t>
  </si>
  <si>
    <t>Index</t>
  </si>
  <si>
    <t>-</t>
  </si>
  <si>
    <t>BTU/hF</t>
  </si>
  <si>
    <t>BTU</t>
  </si>
  <si>
    <t>OG-100</t>
  </si>
  <si>
    <t>Qty</t>
  </si>
  <si>
    <t>Collectors</t>
  </si>
  <si>
    <t>2009057C</t>
  </si>
  <si>
    <t>GFP</t>
  </si>
  <si>
    <t>GE Appliances</t>
  </si>
  <si>
    <t>2007032A</t>
  </si>
  <si>
    <t>2009057B</t>
  </si>
  <si>
    <t>2009057A</t>
  </si>
  <si>
    <t>2010115A</t>
  </si>
  <si>
    <t>2010115C</t>
  </si>
  <si>
    <t>Low</t>
  </si>
  <si>
    <t>HPAK 016 1 410 G 80 ACD Z</t>
  </si>
  <si>
    <t>2011141B</t>
  </si>
  <si>
    <t>HPAK 016 1 410 G 80 ACS F</t>
  </si>
  <si>
    <t>2010136G</t>
  </si>
  <si>
    <t>Solpal Plus L-GT</t>
  </si>
  <si>
    <t>SolPal Plus</t>
  </si>
  <si>
    <t>Solpal Plus L-G</t>
  </si>
  <si>
    <t>2008024R</t>
  </si>
  <si>
    <t>TE80P-120-TLG</t>
  </si>
  <si>
    <t>2001001S</t>
  </si>
  <si>
    <t>TE80P-120-2G</t>
  </si>
  <si>
    <t>High</t>
  </si>
  <si>
    <r>
      <t>m</t>
    </r>
    <r>
      <rPr>
        <b/>
        <vertAlign val="superscript"/>
        <sz val="11"/>
        <color theme="1"/>
        <rFont val="Arial"/>
        <family val="2"/>
      </rPr>
      <t>2</t>
    </r>
  </si>
  <si>
    <r>
      <t>ft</t>
    </r>
    <r>
      <rPr>
        <b/>
        <vertAlign val="superscript"/>
        <sz val="11"/>
        <color theme="1"/>
        <rFont val="Arial"/>
        <family val="2"/>
      </rPr>
      <t>2</t>
    </r>
  </si>
  <si>
    <t>UEF Draw</t>
  </si>
  <si>
    <t>CACZ1</t>
  </si>
  <si>
    <t>CACZ2</t>
  </si>
  <si>
    <t>CACZ3</t>
  </si>
  <si>
    <t>CACZ4</t>
  </si>
  <si>
    <t>CACZ5</t>
  </si>
  <si>
    <t>CACZ6</t>
  </si>
  <si>
    <t>CACZ7</t>
  </si>
  <si>
    <t>CACZ8</t>
  </si>
  <si>
    <t>CACZ9</t>
  </si>
  <si>
    <t>CACZ10</t>
  </si>
  <si>
    <t>CACZ11</t>
  </si>
  <si>
    <t>CACZ12</t>
  </si>
  <si>
    <t>CACZ13</t>
  </si>
  <si>
    <t>CACZ14</t>
  </si>
  <si>
    <t>CACZ15</t>
  </si>
  <si>
    <t>CACZ16</t>
  </si>
  <si>
    <t>Storage</t>
  </si>
  <si>
    <t>DEER</t>
  </si>
  <si>
    <t>TRNSYS</t>
  </si>
  <si>
    <t>A</t>
  </si>
  <si>
    <t>I</t>
  </si>
  <si>
    <t>B</t>
  </si>
  <si>
    <t>C</t>
  </si>
  <si>
    <t>D</t>
  </si>
  <si>
    <t>E</t>
  </si>
  <si>
    <t>F</t>
  </si>
  <si>
    <t>G</t>
  </si>
  <si>
    <t>H</t>
  </si>
  <si>
    <t>J</t>
  </si>
  <si>
    <t>A1</t>
  </si>
  <si>
    <t>B1</t>
  </si>
  <si>
    <t>C1</t>
  </si>
  <si>
    <t>D1</t>
  </si>
  <si>
    <t>E1</t>
  </si>
  <si>
    <t>F2</t>
  </si>
  <si>
    <t>G1</t>
  </si>
  <si>
    <t>H2</t>
  </si>
  <si>
    <t>I1</t>
  </si>
  <si>
    <t>J1</t>
  </si>
  <si>
    <t>A2</t>
  </si>
  <si>
    <t>B2</t>
  </si>
  <si>
    <t>C2</t>
  </si>
  <si>
    <t>E2</t>
  </si>
  <si>
    <t>I2</t>
  </si>
  <si>
    <t>D2</t>
  </si>
  <si>
    <t>G2</t>
  </si>
  <si>
    <t>J2</t>
  </si>
  <si>
    <t>Total Area</t>
  </si>
  <si>
    <t>SRCC 64</t>
  </si>
  <si>
    <t>Ref</t>
  </si>
  <si>
    <t>CACZ 6</t>
  </si>
  <si>
    <t>Qaux</t>
  </si>
  <si>
    <t>AES</t>
  </si>
  <si>
    <t>CACZ 9</t>
  </si>
  <si>
    <t>kWh/therm</t>
  </si>
  <si>
    <t>SRCC</t>
  </si>
  <si>
    <t>DEER 45</t>
  </si>
  <si>
    <t xml:space="preserve">DEER 45 </t>
  </si>
  <si>
    <t>Load</t>
  </si>
  <si>
    <t>AES2</t>
  </si>
  <si>
    <t>SRCC Load</t>
  </si>
  <si>
    <t>DEER Load</t>
  </si>
  <si>
    <t>COP</t>
  </si>
  <si>
    <t>Area</t>
  </si>
  <si>
    <t>EFFA</t>
  </si>
  <si>
    <t>Gas Storage Tank-Type</t>
  </si>
  <si>
    <t>Backup</t>
  </si>
  <si>
    <t>SRCC Model #</t>
  </si>
  <si>
    <t xml:space="preserve">Q_Delivered         </t>
  </si>
  <si>
    <t xml:space="preserve">Q_Required          </t>
  </si>
  <si>
    <t xml:space="preserve">Q_Parasitics        </t>
  </si>
  <si>
    <t xml:space="preserve">Q_Aux_Gas     </t>
  </si>
  <si>
    <t xml:space="preserve">Eff_Aux_Gas  </t>
  </si>
  <si>
    <t>EffectiveArea</t>
  </si>
  <si>
    <t>Gas_Therms</t>
  </si>
  <si>
    <t>Elec_kWh</t>
  </si>
  <si>
    <t>Therms_GasWH</t>
  </si>
  <si>
    <t>Therms_TanklessGas</t>
  </si>
  <si>
    <t>2009036h</t>
  </si>
  <si>
    <t>2001001s</t>
  </si>
  <si>
    <t>2011141b</t>
  </si>
  <si>
    <t>CACZ</t>
  </si>
  <si>
    <t>AES_GasWH</t>
  </si>
  <si>
    <t>AES_TanklessGas</t>
  </si>
  <si>
    <t>2010136e</t>
  </si>
  <si>
    <t>2008024r</t>
  </si>
  <si>
    <t>2010136g</t>
  </si>
  <si>
    <t>Eff Area</t>
  </si>
  <si>
    <t>SRCC Reference Storage Gas Consumption</t>
  </si>
  <si>
    <t>DEER Reference Storage Gas Consumption</t>
  </si>
  <si>
    <t>DEER Reference Tankless Gas Consumption</t>
  </si>
  <si>
    <t>Reference Gas Water Heaters</t>
  </si>
  <si>
    <t>Measure Solar Water Heating Systems</t>
  </si>
  <si>
    <t>GREENoneTEC Solarindustrie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</si>
</sst>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00"/>
    <numFmt numFmtId="165" formatCode="0.0"/>
    <numFmt numFmtId="166" formatCode="0.0000"/>
    <numFmt numFmtId="167" formatCode="_(* #,##0.000_);_(* \(#,##0.000\);_(* &quot;-&quot;??_);_(@_)"/>
    <numFmt numFmtId="168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11"/>
      <color theme="1"/>
      <name val="Arial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ill="1"/>
    <xf numFmtId="0" fontId="0" fillId="0" borderId="0" xfId="0" applyAlignment="1">
      <alignment horizontal="left" vertical="center" indent="2"/>
    </xf>
    <xf numFmtId="0" fontId="2" fillId="0" borderId="0" xfId="0" applyFont="1"/>
    <xf numFmtId="0" fontId="3" fillId="0" borderId="0" xfId="0" applyFont="1" applyFill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4" fillId="3" borderId="2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4" fillId="4" borderId="6" xfId="0" applyFont="1" applyFill="1" applyBorder="1"/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2" xfId="0" applyFont="1" applyFill="1" applyBorder="1"/>
    <xf numFmtId="164" fontId="5" fillId="4" borderId="1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center" vertical="center"/>
    </xf>
    <xf numFmtId="164" fontId="5" fillId="4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0" fontId="0" fillId="4" borderId="1" xfId="0" applyFill="1" applyBorder="1"/>
    <xf numFmtId="0" fontId="4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4" borderId="0" xfId="0" applyFill="1" applyAlignment="1">
      <alignment horizontal="center"/>
    </xf>
    <xf numFmtId="0" fontId="0" fillId="0" borderId="0" xfId="0" applyFill="1" applyAlignment="1">
      <alignment horizontal="right"/>
    </xf>
    <xf numFmtId="165" fontId="0" fillId="2" borderId="1" xfId="0" applyNumberFormat="1" applyFill="1" applyBorder="1"/>
    <xf numFmtId="0" fontId="2" fillId="4" borderId="0" xfId="0" applyFont="1" applyFill="1" applyAlignment="1">
      <alignment horizontal="center"/>
    </xf>
    <xf numFmtId="0" fontId="0" fillId="0" borderId="0" xfId="0" applyFill="1" applyBorder="1"/>
    <xf numFmtId="1" fontId="0" fillId="3" borderId="1" xfId="0" applyNumberFormat="1" applyFill="1" applyBorder="1"/>
    <xf numFmtId="1" fontId="0" fillId="3" borderId="6" xfId="0" applyNumberFormat="1" applyFill="1" applyBorder="1"/>
    <xf numFmtId="1" fontId="0" fillId="2" borderId="1" xfId="0" applyNumberFormat="1" applyFill="1" applyBorder="1"/>
    <xf numFmtId="166" fontId="0" fillId="0" borderId="0" xfId="0" applyNumberFormat="1"/>
    <xf numFmtId="165" fontId="0" fillId="0" borderId="0" xfId="0" applyNumberFormat="1"/>
    <xf numFmtId="1" fontId="0" fillId="0" borderId="0" xfId="0" applyNumberFormat="1"/>
    <xf numFmtId="1" fontId="0" fillId="2" borderId="1" xfId="1" applyNumberFormat="1" applyFont="1" applyFill="1" applyBorder="1"/>
    <xf numFmtId="1" fontId="0" fillId="3" borderId="1" xfId="1" applyNumberFormat="1" applyFont="1" applyFill="1" applyBorder="1"/>
    <xf numFmtId="1" fontId="0" fillId="4" borderId="0" xfId="0" applyNumberFormat="1" applyFill="1" applyAlignment="1">
      <alignment horizontal="center"/>
    </xf>
    <xf numFmtId="0" fontId="0" fillId="5" borderId="0" xfId="0" applyFill="1"/>
    <xf numFmtId="165" fontId="0" fillId="3" borderId="1" xfId="0" applyNumberFormat="1" applyFill="1" applyBorder="1"/>
    <xf numFmtId="43" fontId="0" fillId="0" borderId="0" xfId="2" applyFont="1"/>
    <xf numFmtId="2" fontId="0" fillId="4" borderId="0" xfId="0" applyNumberFormat="1" applyFill="1" applyAlignment="1">
      <alignment horizontal="center"/>
    </xf>
    <xf numFmtId="1" fontId="0" fillId="5" borderId="0" xfId="0" applyNumberFormat="1" applyFill="1"/>
    <xf numFmtId="1" fontId="0" fillId="2" borderId="0" xfId="0" applyNumberFormat="1" applyFill="1"/>
    <xf numFmtId="0" fontId="0" fillId="7" borderId="8" xfId="0" applyFill="1" applyBorder="1" applyAlignment="1">
      <alignment horizontal="center"/>
    </xf>
    <xf numFmtId="43" fontId="0" fillId="7" borderId="8" xfId="2" applyFont="1" applyFill="1" applyBorder="1"/>
    <xf numFmtId="167" fontId="0" fillId="7" borderId="8" xfId="2" applyNumberFormat="1" applyFont="1" applyFill="1" applyBorder="1"/>
    <xf numFmtId="43" fontId="0" fillId="7" borderId="8" xfId="2" applyFont="1" applyFill="1" applyBorder="1" applyAlignment="1">
      <alignment horizontal="center"/>
    </xf>
    <xf numFmtId="43" fontId="0" fillId="7" borderId="9" xfId="2" applyFont="1" applyFill="1" applyBorder="1" applyAlignment="1">
      <alignment horizontal="center"/>
    </xf>
    <xf numFmtId="0" fontId="0" fillId="0" borderId="0" xfId="0" applyAlignment="1">
      <alignment horizontal="center"/>
    </xf>
    <xf numFmtId="167" fontId="0" fillId="0" borderId="0" xfId="2" applyNumberFormat="1" applyFont="1"/>
    <xf numFmtId="168" fontId="0" fillId="0" borderId="0" xfId="2" applyNumberFormat="1" applyFont="1"/>
    <xf numFmtId="43" fontId="0" fillId="0" borderId="0" xfId="0" applyNumberFormat="1"/>
    <xf numFmtId="1" fontId="0" fillId="6" borderId="0" xfId="0" applyNumberFormat="1" applyFill="1"/>
    <xf numFmtId="0" fontId="0" fillId="7" borderId="9" xfId="0" applyFill="1" applyBorder="1"/>
    <xf numFmtId="0" fontId="0" fillId="7" borderId="9" xfId="0" applyFill="1" applyBorder="1" applyAlignment="1">
      <alignment horizontal="center"/>
    </xf>
    <xf numFmtId="0" fontId="2" fillId="0" borderId="1" xfId="0" applyFont="1" applyBorder="1"/>
    <xf numFmtId="0" fontId="10" fillId="0" borderId="0" xfId="0" applyFont="1"/>
    <xf numFmtId="0" fontId="11" fillId="0" borderId="0" xfId="0" applyFont="1" applyFill="1"/>
    <xf numFmtId="0" fontId="10" fillId="0" borderId="0" xfId="0" applyFont="1" applyFill="1"/>
    <xf numFmtId="0" fontId="2" fillId="5" borderId="1" xfId="0" applyFont="1" applyFill="1" applyBorder="1"/>
    <xf numFmtId="0" fontId="2" fillId="2" borderId="1" xfId="0" applyFont="1" applyFill="1" applyBorder="1"/>
    <xf numFmtId="0" fontId="2" fillId="6" borderId="1" xfId="0" applyFont="1" applyFill="1" applyBorder="1"/>
    <xf numFmtId="2" fontId="5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Solar Water Heaters - CACZ 6 Annual Gas Consumption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ServiceArea!$F$20:$K$20</c:f>
              <c:strCache>
                <c:ptCount val="1"/>
                <c:pt idx="0">
                  <c:v>Gas Storage Tank-Type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ServiceArea!$B$23:$B$32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ServiceArea!$G$6:$G$15</c:f>
              <c:numCache>
                <c:formatCode>0</c:formatCode>
                <c:ptCount val="10"/>
                <c:pt idx="0">
                  <c:v>128.9</c:v>
                </c:pt>
                <c:pt idx="1">
                  <c:v>113.2</c:v>
                </c:pt>
                <c:pt idx="2">
                  <c:v>102.9</c:v>
                </c:pt>
                <c:pt idx="3">
                  <c:v>149.30000000000001</c:v>
                </c:pt>
                <c:pt idx="4">
                  <c:v>93.8</c:v>
                </c:pt>
                <c:pt idx="5">
                  <c:v>76.099999999999994</c:v>
                </c:pt>
                <c:pt idx="6">
                  <c:v>139.69999999999999</c:v>
                </c:pt>
                <c:pt idx="7">
                  <c:v>74.900000000000006</c:v>
                </c:pt>
                <c:pt idx="8">
                  <c:v>93.2</c:v>
                </c:pt>
                <c:pt idx="9">
                  <c:v>133.4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43-4BAF-91A9-8527052DDB19}"/>
            </c:ext>
          </c:extLst>
        </c:ser>
        <c:ser>
          <c:idx val="1"/>
          <c:order val="1"/>
          <c:tx>
            <c:strRef>
              <c:f>ServiceArea!$L$20:$R$20</c:f>
              <c:strCache>
                <c:ptCount val="1"/>
                <c:pt idx="0">
                  <c:v>Gas Tankless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ServiceArea!$B$23:$B$32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ServiceArea!$M$6:$M$15</c:f>
              <c:numCache>
                <c:formatCode>0</c:formatCode>
                <c:ptCount val="10"/>
                <c:pt idx="0">
                  <c:v>47.7</c:v>
                </c:pt>
                <c:pt idx="1">
                  <c:v>35.299999999999997</c:v>
                </c:pt>
                <c:pt idx="2">
                  <c:v>28</c:v>
                </c:pt>
                <c:pt idx="3">
                  <c:v>65.3</c:v>
                </c:pt>
                <c:pt idx="4">
                  <c:v>20.7</c:v>
                </c:pt>
                <c:pt idx="5">
                  <c:v>12.9</c:v>
                </c:pt>
                <c:pt idx="6">
                  <c:v>57.2</c:v>
                </c:pt>
                <c:pt idx="7">
                  <c:v>9.3000000000000007</c:v>
                </c:pt>
                <c:pt idx="8">
                  <c:v>19.7</c:v>
                </c:pt>
                <c:pt idx="9">
                  <c:v>52.5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43-4BAF-91A9-8527052DD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0719328"/>
        <c:axId val="843043456"/>
      </c:barChart>
      <c:catAx>
        <c:axId val="110071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Configuration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043456"/>
        <c:crosses val="autoZero"/>
        <c:auto val="1"/>
        <c:lblAlgn val="ctr"/>
        <c:lblOffset val="100"/>
        <c:noMultiLvlLbl val="0"/>
      </c:catAx>
      <c:valAx>
        <c:axId val="843043456"/>
        <c:scaling>
          <c:orientation val="minMax"/>
          <c:max val="2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Gas Consumption (therms)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7193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Solar Water Heaters - CACZ 9 Annual Gas Consumption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ServiceArea!$F$20:$K$20</c:f>
              <c:strCache>
                <c:ptCount val="1"/>
                <c:pt idx="0">
                  <c:v>Gas Storage Tank-Type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ServiceArea!$B$23:$B$32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ServiceArea!$G$23:$G$32</c:f>
              <c:numCache>
                <c:formatCode>0</c:formatCode>
                <c:ptCount val="10"/>
                <c:pt idx="0">
                  <c:v>121.3</c:v>
                </c:pt>
                <c:pt idx="1">
                  <c:v>106.3</c:v>
                </c:pt>
                <c:pt idx="2">
                  <c:v>97.1</c:v>
                </c:pt>
                <c:pt idx="3">
                  <c:v>143.9</c:v>
                </c:pt>
                <c:pt idx="4">
                  <c:v>89.1</c:v>
                </c:pt>
                <c:pt idx="5">
                  <c:v>71.400000000000006</c:v>
                </c:pt>
                <c:pt idx="6">
                  <c:v>134.4</c:v>
                </c:pt>
                <c:pt idx="7">
                  <c:v>72.2</c:v>
                </c:pt>
                <c:pt idx="8">
                  <c:v>86.1</c:v>
                </c:pt>
                <c:pt idx="9">
                  <c:v>129.1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5-47FA-9E16-C76DAB0C2ACF}"/>
            </c:ext>
          </c:extLst>
        </c:ser>
        <c:ser>
          <c:idx val="1"/>
          <c:order val="1"/>
          <c:tx>
            <c:strRef>
              <c:f>ServiceArea!$L$20:$R$20</c:f>
              <c:strCache>
                <c:ptCount val="1"/>
                <c:pt idx="0">
                  <c:v>Gas Tankless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ServiceArea!$B$23:$B$32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ServiceArea!$M$23:$M$32</c:f>
              <c:numCache>
                <c:formatCode>0</c:formatCode>
                <c:ptCount val="10"/>
                <c:pt idx="0">
                  <c:v>43.6</c:v>
                </c:pt>
                <c:pt idx="1">
                  <c:v>32.5</c:v>
                </c:pt>
                <c:pt idx="2">
                  <c:v>26.5</c:v>
                </c:pt>
                <c:pt idx="3">
                  <c:v>62.9</c:v>
                </c:pt>
                <c:pt idx="4">
                  <c:v>20.5</c:v>
                </c:pt>
                <c:pt idx="5">
                  <c:v>14.3</c:v>
                </c:pt>
                <c:pt idx="6">
                  <c:v>55.1</c:v>
                </c:pt>
                <c:pt idx="7">
                  <c:v>10.3</c:v>
                </c:pt>
                <c:pt idx="8">
                  <c:v>19.5</c:v>
                </c:pt>
                <c:pt idx="9">
                  <c:v>51.2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5-47FA-9E16-C76DAB0C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0719328"/>
        <c:axId val="843043456"/>
      </c:barChart>
      <c:catAx>
        <c:axId val="110071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Configuration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043456"/>
        <c:crosses val="autoZero"/>
        <c:auto val="1"/>
        <c:lblAlgn val="ctr"/>
        <c:lblOffset val="100"/>
        <c:noMultiLvlLbl val="0"/>
      </c:catAx>
      <c:valAx>
        <c:axId val="843043456"/>
        <c:scaling>
          <c:orientation val="minMax"/>
          <c:max val="2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Gas Consumption (therms)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7193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Solar Water Heaters - CACZ 6  Annual Energy Savings per Effective Area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Tankless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ServiceArea!$E$6:$E$15</c:f>
              <c:numCache>
                <c:formatCode>0.00</c:formatCode>
                <c:ptCount val="10"/>
                <c:pt idx="0">
                  <c:v>1.4278999999999999</c:v>
                </c:pt>
                <c:pt idx="1">
                  <c:v>1.948</c:v>
                </c:pt>
                <c:pt idx="2">
                  <c:v>2.427</c:v>
                </c:pt>
                <c:pt idx="3">
                  <c:v>1.2895000000000001</c:v>
                </c:pt>
                <c:pt idx="4">
                  <c:v>2.4445000000000001</c:v>
                </c:pt>
                <c:pt idx="5">
                  <c:v>3.2509000000000001</c:v>
                </c:pt>
                <c:pt idx="6">
                  <c:v>1.5762</c:v>
                </c:pt>
                <c:pt idx="7">
                  <c:v>4.8539000000000003</c:v>
                </c:pt>
                <c:pt idx="8">
                  <c:v>2.4445000000000001</c:v>
                </c:pt>
                <c:pt idx="9">
                  <c:v>0.83499999999999996</c:v>
                </c:pt>
              </c:numCache>
            </c:numRef>
          </c:xVal>
          <c:yVal>
            <c:numRef>
              <c:f>ServiceArea!$N$6:$N$15</c:f>
              <c:numCache>
                <c:formatCode>0</c:formatCode>
                <c:ptCount val="10"/>
                <c:pt idx="0">
                  <c:v>71.3</c:v>
                </c:pt>
                <c:pt idx="1">
                  <c:v>83.7</c:v>
                </c:pt>
                <c:pt idx="2">
                  <c:v>91</c:v>
                </c:pt>
                <c:pt idx="3">
                  <c:v>53.7</c:v>
                </c:pt>
                <c:pt idx="4">
                  <c:v>98.3</c:v>
                </c:pt>
                <c:pt idx="5">
                  <c:v>106.1</c:v>
                </c:pt>
                <c:pt idx="6">
                  <c:v>61.8</c:v>
                </c:pt>
                <c:pt idx="7">
                  <c:v>109.7</c:v>
                </c:pt>
                <c:pt idx="8">
                  <c:v>99.3</c:v>
                </c:pt>
                <c:pt idx="9">
                  <c:v>66.5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37-4CA1-AD6F-3C4A503414B1}"/>
            </c:ext>
          </c:extLst>
        </c:ser>
        <c:ser>
          <c:idx val="1"/>
          <c:order val="1"/>
          <c:tx>
            <c:v>Storage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ServiceArea!$E$6:$E$15</c:f>
              <c:numCache>
                <c:formatCode>0.00</c:formatCode>
                <c:ptCount val="10"/>
                <c:pt idx="0">
                  <c:v>1.4278999999999999</c:v>
                </c:pt>
                <c:pt idx="1">
                  <c:v>1.948</c:v>
                </c:pt>
                <c:pt idx="2">
                  <c:v>2.427</c:v>
                </c:pt>
                <c:pt idx="3">
                  <c:v>1.2895000000000001</c:v>
                </c:pt>
                <c:pt idx="4">
                  <c:v>2.4445000000000001</c:v>
                </c:pt>
                <c:pt idx="5">
                  <c:v>3.2509000000000001</c:v>
                </c:pt>
                <c:pt idx="6">
                  <c:v>1.5762</c:v>
                </c:pt>
                <c:pt idx="7">
                  <c:v>4.8539000000000003</c:v>
                </c:pt>
                <c:pt idx="8">
                  <c:v>2.4445000000000001</c:v>
                </c:pt>
                <c:pt idx="9">
                  <c:v>0.83499999999999996</c:v>
                </c:pt>
              </c:numCache>
            </c:numRef>
          </c:xVal>
          <c:yVal>
            <c:numRef>
              <c:f>ServiceArea!$H$6:$H$15</c:f>
              <c:numCache>
                <c:formatCode>0</c:formatCode>
                <c:ptCount val="10"/>
                <c:pt idx="0">
                  <c:v>79.400000000000006</c:v>
                </c:pt>
                <c:pt idx="1">
                  <c:v>95.100000000000009</c:v>
                </c:pt>
                <c:pt idx="2">
                  <c:v>105.4</c:v>
                </c:pt>
                <c:pt idx="3">
                  <c:v>59</c:v>
                </c:pt>
                <c:pt idx="4">
                  <c:v>114.50000000000001</c:v>
                </c:pt>
                <c:pt idx="5">
                  <c:v>132.20000000000002</c:v>
                </c:pt>
                <c:pt idx="6">
                  <c:v>68.600000000000023</c:v>
                </c:pt>
                <c:pt idx="7">
                  <c:v>133.4</c:v>
                </c:pt>
                <c:pt idx="8">
                  <c:v>115.10000000000001</c:v>
                </c:pt>
                <c:pt idx="9">
                  <c:v>74.900000000000006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86-4ABA-B185-008D8E9CD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543504"/>
        <c:axId val="885663088"/>
      </c:scatterChart>
      <c:valAx>
        <c:axId val="84954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Effective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663088"/>
        <c:crosses val="autoZero"/>
        <c:crossBetween val="midCat"/>
      </c:valAx>
      <c:valAx>
        <c:axId val="8856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AES (therms)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54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Solar Water Heaters - CACZ 9  Annual Energy Savings per Effective Area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Tankless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ServiceArea!$E$23:$E$32</c:f>
              <c:numCache>
                <c:formatCode>0.00</c:formatCode>
                <c:ptCount val="10"/>
                <c:pt idx="0">
                  <c:v>1.4278999999999999</c:v>
                </c:pt>
                <c:pt idx="1">
                  <c:v>1.948</c:v>
                </c:pt>
                <c:pt idx="2">
                  <c:v>2.427</c:v>
                </c:pt>
                <c:pt idx="3">
                  <c:v>1.2895000000000001</c:v>
                </c:pt>
                <c:pt idx="4">
                  <c:v>2.4445000000000001</c:v>
                </c:pt>
                <c:pt idx="5">
                  <c:v>3.2509000000000001</c:v>
                </c:pt>
                <c:pt idx="6">
                  <c:v>1.5762</c:v>
                </c:pt>
                <c:pt idx="7">
                  <c:v>4.8539000000000003</c:v>
                </c:pt>
                <c:pt idx="8">
                  <c:v>2.4445000000000001</c:v>
                </c:pt>
                <c:pt idx="9">
                  <c:v>0.83499999999999996</c:v>
                </c:pt>
              </c:numCache>
            </c:numRef>
          </c:xVal>
          <c:yVal>
            <c:numRef>
              <c:f>ServiceArea!$N$23:$N$32</c:f>
              <c:numCache>
                <c:formatCode>0</c:formatCode>
                <c:ptCount val="10"/>
                <c:pt idx="0">
                  <c:v>72.099999999999994</c:v>
                </c:pt>
                <c:pt idx="1">
                  <c:v>83.2</c:v>
                </c:pt>
                <c:pt idx="2">
                  <c:v>89.2</c:v>
                </c:pt>
                <c:pt idx="3">
                  <c:v>52.800000000000004</c:v>
                </c:pt>
                <c:pt idx="4">
                  <c:v>95.2</c:v>
                </c:pt>
                <c:pt idx="5">
                  <c:v>101.4</c:v>
                </c:pt>
                <c:pt idx="6">
                  <c:v>60.6</c:v>
                </c:pt>
                <c:pt idx="7">
                  <c:v>105.4</c:v>
                </c:pt>
                <c:pt idx="8">
                  <c:v>96.2</c:v>
                </c:pt>
                <c:pt idx="9">
                  <c:v>64.5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0A-4545-9CFE-A6A3F13DCD50}"/>
            </c:ext>
          </c:extLst>
        </c:ser>
        <c:ser>
          <c:idx val="1"/>
          <c:order val="1"/>
          <c:tx>
            <c:v>Storage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ServiceArea!$E$23:$E$32</c:f>
              <c:numCache>
                <c:formatCode>0.00</c:formatCode>
                <c:ptCount val="10"/>
                <c:pt idx="0">
                  <c:v>1.4278999999999999</c:v>
                </c:pt>
                <c:pt idx="1">
                  <c:v>1.948</c:v>
                </c:pt>
                <c:pt idx="2">
                  <c:v>2.427</c:v>
                </c:pt>
                <c:pt idx="3">
                  <c:v>1.2895000000000001</c:v>
                </c:pt>
                <c:pt idx="4">
                  <c:v>2.4445000000000001</c:v>
                </c:pt>
                <c:pt idx="5">
                  <c:v>3.2509000000000001</c:v>
                </c:pt>
                <c:pt idx="6">
                  <c:v>1.5762</c:v>
                </c:pt>
                <c:pt idx="7">
                  <c:v>4.8539000000000003</c:v>
                </c:pt>
                <c:pt idx="8">
                  <c:v>2.4445000000000001</c:v>
                </c:pt>
                <c:pt idx="9">
                  <c:v>0.83499999999999996</c:v>
                </c:pt>
              </c:numCache>
            </c:numRef>
          </c:xVal>
          <c:yVal>
            <c:numRef>
              <c:f>ServiceArea!$H$23:$H$32</c:f>
              <c:numCache>
                <c:formatCode>0</c:formatCode>
                <c:ptCount val="10"/>
                <c:pt idx="0">
                  <c:v>80.8</c:v>
                </c:pt>
                <c:pt idx="1">
                  <c:v>95.8</c:v>
                </c:pt>
                <c:pt idx="2">
                  <c:v>105</c:v>
                </c:pt>
                <c:pt idx="3">
                  <c:v>58.199999999999989</c:v>
                </c:pt>
                <c:pt idx="4">
                  <c:v>113</c:v>
                </c:pt>
                <c:pt idx="5">
                  <c:v>130.69999999999999</c:v>
                </c:pt>
                <c:pt idx="6">
                  <c:v>67.699999999999989</c:v>
                </c:pt>
                <c:pt idx="7">
                  <c:v>129.89999999999998</c:v>
                </c:pt>
                <c:pt idx="8">
                  <c:v>116</c:v>
                </c:pt>
                <c:pt idx="9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0A-4545-9CFE-A6A3F13DC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543504"/>
        <c:axId val="885663088"/>
      </c:scatterChart>
      <c:valAx>
        <c:axId val="84954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Effective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663088"/>
        <c:crosses val="autoZero"/>
        <c:crossBetween val="midCat"/>
      </c:valAx>
      <c:valAx>
        <c:axId val="8856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AES (therms)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54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</a:t>
            </a:r>
            <a:r>
              <a:rPr lang="en-US" baseline="0"/>
              <a:t> Load and Reference Water Heater Consumption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Reference_WH!$N$4</c:f>
              <c:strCache>
                <c:ptCount val="1"/>
                <c:pt idx="0">
                  <c:v>CACZ6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Reference_WH!$M$5:$M$9</c:f>
              <c:strCache>
                <c:ptCount val="5"/>
                <c:pt idx="0">
                  <c:v>SRCC Load</c:v>
                </c:pt>
                <c:pt idx="1">
                  <c:v>DEER Load</c:v>
                </c:pt>
                <c:pt idx="2">
                  <c:v>SRCC Reference Storage Gas Consumption</c:v>
                </c:pt>
                <c:pt idx="3">
                  <c:v>DEER Reference Storage Gas Consumption</c:v>
                </c:pt>
                <c:pt idx="4">
                  <c:v>DEER Reference Tankless Gas Consumption</c:v>
                </c:pt>
              </c:strCache>
            </c:strRef>
          </c:cat>
          <c:val>
            <c:numRef>
              <c:f>Reference_WH!$N$5:$N$9</c:f>
              <c:numCache>
                <c:formatCode>0</c:formatCode>
                <c:ptCount val="5"/>
                <c:pt idx="0">
                  <c:v>116.97294174472245</c:v>
                </c:pt>
                <c:pt idx="1">
                  <c:v>99.250174334908749</c:v>
                </c:pt>
                <c:pt idx="2" formatCode="General">
                  <c:v>203</c:v>
                </c:pt>
                <c:pt idx="3" formatCode="General">
                  <c:v>208</c:v>
                </c:pt>
                <c:pt idx="4" formatCode="General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F0-4143-956F-434879B580B1}"/>
            </c:ext>
          </c:extLst>
        </c:ser>
        <c:ser>
          <c:idx val="1"/>
          <c:order val="1"/>
          <c:tx>
            <c:strRef>
              <c:f>Reference_WH!$O$4</c:f>
              <c:strCache>
                <c:ptCount val="1"/>
                <c:pt idx="0">
                  <c:v>CACZ9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Reference_WH!$M$5:$M$9</c:f>
              <c:strCache>
                <c:ptCount val="5"/>
                <c:pt idx="0">
                  <c:v>SRCC Load</c:v>
                </c:pt>
                <c:pt idx="1">
                  <c:v>DEER Load</c:v>
                </c:pt>
                <c:pt idx="2">
                  <c:v>SRCC Reference Storage Gas Consumption</c:v>
                </c:pt>
                <c:pt idx="3">
                  <c:v>DEER Reference Storage Gas Consumption</c:v>
                </c:pt>
                <c:pt idx="4">
                  <c:v>DEER Reference Tankless Gas Consumption</c:v>
                </c:pt>
              </c:strCache>
            </c:strRef>
          </c:cat>
          <c:val>
            <c:numRef>
              <c:f>Reference_WH!$O$5:$O$9</c:f>
              <c:numCache>
                <c:formatCode>0</c:formatCode>
                <c:ptCount val="5"/>
                <c:pt idx="0">
                  <c:v>122.06655175353036</c:v>
                </c:pt>
                <c:pt idx="1">
                  <c:v>96.513557311032685</c:v>
                </c:pt>
                <c:pt idx="2" formatCode="General">
                  <c:v>209</c:v>
                </c:pt>
                <c:pt idx="3" formatCode="General">
                  <c:v>202</c:v>
                </c:pt>
                <c:pt idx="4" formatCode="General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F0-4143-956F-434879B58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09511872"/>
        <c:axId val="885661424"/>
      </c:barChart>
      <c:catAx>
        <c:axId val="100951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661424"/>
        <c:crosses val="autoZero"/>
        <c:auto val="1"/>
        <c:lblAlgn val="ctr"/>
        <c:lblOffset val="100"/>
        <c:noMultiLvlLbl val="0"/>
      </c:catAx>
      <c:valAx>
        <c:axId val="88566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51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ADB7A39-F68A-40FA-9EE8-5277161A5D26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CBAC81-C27E-4FEB-A2CC-28A999E28CC9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DF0B4C9-68D1-487A-B879-609A80471C25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94C47A2-44CB-4EFA-8126-57B40672E3DC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E10079-1BAA-4FD6-9980-40BE666690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0.15869</cdr:x>
      <cdr:y>0.21604</cdr:y>
    </cdr:from>
    <cdr:to>
      <cdr:x>0.98779</cdr:x>
      <cdr:y>0.21734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E954807-06D6-481C-8C5B-FE4518D2B398}"/>
            </a:ext>
          </a:extLst>
        </cdr:cNvPr>
        <cdr:cNvCxnSpPr/>
      </cdr:nvCxnSpPr>
      <cdr:spPr>
        <a:xfrm xmlns:a="http://schemas.openxmlformats.org/drawingml/2006/main">
          <a:off x="1375833" y="1359551"/>
          <a:ext cx="7188526" cy="814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0.16173</cdr:x>
      <cdr:y>0.46344</cdr:y>
    </cdr:from>
    <cdr:to>
      <cdr:x>0.99084</cdr:x>
      <cdr:y>0.46473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214AA4B-1627-4EE3-832A-CA7BE67FB55F}"/>
            </a:ext>
          </a:extLst>
        </cdr:cNvPr>
        <cdr:cNvCxnSpPr/>
      </cdr:nvCxnSpPr>
      <cdr:spPr>
        <a:xfrm xmlns:a="http://schemas.openxmlformats.org/drawingml/2006/main">
          <a:off x="1402210" y="2916441"/>
          <a:ext cx="7188526" cy="814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60000"/>
              <a:lumOff val="40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0.03286</cdr:x>
      <cdr:y>0.19276</cdr:y>
    </cdr:from>
    <cdr:to>
      <cdr:x>0.1446</cdr:x>
      <cdr:y>0.25485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EC31B32A-9BE9-4E53-92C8-80443D348B88}"/>
            </a:ext>
          </a:extLst>
        </cdr:cNvPr>
        <cdr:cNvSpPr txBox="1"/>
      </cdr:nvSpPr>
      <cdr:spPr>
        <a:xfrm xmlns:a="http://schemas.openxmlformats.org/drawingml/2006/main">
          <a:off x="284936" y="1213012"/>
          <a:ext cx="968783" cy="390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anose="020B0604020202020204" pitchFamily="34" charset="0"/>
              <a:cs typeface="Arial" panose="020B0604020202020204" pitchFamily="34" charset="0"/>
            </a:rPr>
            <a:t>STORAGE</a:t>
          </a:r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REFERENCE</a:t>
          </a:r>
          <a:endParaRPr lang="en-US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0.06501</cdr:x>
      <cdr:y>0.43627</cdr:y>
    </cdr:from>
    <cdr:to>
      <cdr:x>0.17653</cdr:x>
      <cdr:y>0.4903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C2E0F79-AA21-4032-B574-ACE897DBF9CD}"/>
            </a:ext>
          </a:extLst>
        </cdr:cNvPr>
        <cdr:cNvSpPr txBox="1"/>
      </cdr:nvSpPr>
      <cdr:spPr>
        <a:xfrm xmlns:a="http://schemas.openxmlformats.org/drawingml/2006/main">
          <a:off x="563684" y="2745480"/>
          <a:ext cx="966829" cy="339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TANKLESS </a:t>
          </a:r>
        </a:p>
        <a:p xmlns:a="http://schemas.openxmlformats.org/drawingml/2006/main"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REFERENCE</a:t>
          </a:r>
          <a:endParaRPr lang="en-US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0.16808</cdr:x>
      <cdr:y>0.52781</cdr:y>
    </cdr:from>
    <cdr:to>
      <cdr:x>0.98216</cdr:x>
      <cdr:y>0.81501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927B0CDA-8A02-4488-998A-5713ECEFE0E6}"/>
            </a:ext>
          </a:extLst>
        </cdr:cNvPr>
        <cdr:cNvSpPr/>
      </cdr:nvSpPr>
      <cdr:spPr>
        <a:xfrm xmlns:a="http://schemas.openxmlformats.org/drawingml/2006/main">
          <a:off x="1457244" y="3321538"/>
          <a:ext cx="7058269" cy="180730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29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77675-2144-40E2-9354-48736C259DD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0.15869</cdr:x>
      <cdr:y>0.21604</cdr:y>
    </cdr:from>
    <cdr:to>
      <cdr:x>0.98779</cdr:x>
      <cdr:y>0.21734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E954807-06D6-481C-8C5B-FE4518D2B398}"/>
            </a:ext>
          </a:extLst>
        </cdr:cNvPr>
        <cdr:cNvCxnSpPr/>
      </cdr:nvCxnSpPr>
      <cdr:spPr>
        <a:xfrm xmlns:a="http://schemas.openxmlformats.org/drawingml/2006/main">
          <a:off x="1375833" y="1359551"/>
          <a:ext cx="7188526" cy="814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0.16173</cdr:x>
      <cdr:y>0.46344</cdr:y>
    </cdr:from>
    <cdr:to>
      <cdr:x>0.99084</cdr:x>
      <cdr:y>0.46473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214AA4B-1627-4EE3-832A-CA7BE67FB55F}"/>
            </a:ext>
          </a:extLst>
        </cdr:cNvPr>
        <cdr:cNvCxnSpPr/>
      </cdr:nvCxnSpPr>
      <cdr:spPr>
        <a:xfrm xmlns:a="http://schemas.openxmlformats.org/drawingml/2006/main">
          <a:off x="1402210" y="2916441"/>
          <a:ext cx="7188526" cy="814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4">
              <a:lumMod val="60000"/>
              <a:lumOff val="40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0.03286</cdr:x>
      <cdr:y>0.19276</cdr:y>
    </cdr:from>
    <cdr:to>
      <cdr:x>0.1446</cdr:x>
      <cdr:y>0.25485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EC31B32A-9BE9-4E53-92C8-80443D348B88}"/>
            </a:ext>
          </a:extLst>
        </cdr:cNvPr>
        <cdr:cNvSpPr txBox="1"/>
      </cdr:nvSpPr>
      <cdr:spPr>
        <a:xfrm xmlns:a="http://schemas.openxmlformats.org/drawingml/2006/main">
          <a:off x="284936" y="1213012"/>
          <a:ext cx="968783" cy="390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anose="020B0604020202020204" pitchFamily="34" charset="0"/>
              <a:cs typeface="Arial" panose="020B0604020202020204" pitchFamily="34" charset="0"/>
            </a:rPr>
            <a:t>STORAGE</a:t>
          </a:r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REFERENCE</a:t>
          </a:r>
          <a:endParaRPr lang="en-US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0.06501</cdr:x>
      <cdr:y>0.43627</cdr:y>
    </cdr:from>
    <cdr:to>
      <cdr:x>0.17653</cdr:x>
      <cdr:y>0.4903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C2E0F79-AA21-4032-B574-ACE897DBF9CD}"/>
            </a:ext>
          </a:extLst>
        </cdr:cNvPr>
        <cdr:cNvSpPr txBox="1"/>
      </cdr:nvSpPr>
      <cdr:spPr>
        <a:xfrm xmlns:a="http://schemas.openxmlformats.org/drawingml/2006/main">
          <a:off x="563684" y="2745480"/>
          <a:ext cx="966829" cy="339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TANKLESS </a:t>
          </a:r>
        </a:p>
        <a:p xmlns:a="http://schemas.openxmlformats.org/drawingml/2006/main">
          <a:r>
            <a:rPr lang="en-US" sz="900" b="1" baseline="0">
              <a:latin typeface="Arial" panose="020B0604020202020204" pitchFamily="34" charset="0"/>
              <a:cs typeface="Arial" panose="020B0604020202020204" pitchFamily="34" charset="0"/>
            </a:rPr>
            <a:t>REFERENCE</a:t>
          </a:r>
          <a:endParaRPr lang="en-US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0.16808</cdr:x>
      <cdr:y>0.52781</cdr:y>
    </cdr:from>
    <cdr:to>
      <cdr:x>0.98216</cdr:x>
      <cdr:y>0.81501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927B0CDA-8A02-4488-998A-5713ECEFE0E6}"/>
            </a:ext>
          </a:extLst>
        </cdr:cNvPr>
        <cdr:cNvSpPr/>
      </cdr:nvSpPr>
      <cdr:spPr>
        <a:xfrm xmlns:a="http://schemas.openxmlformats.org/drawingml/2006/main">
          <a:off x="1457244" y="3321538"/>
          <a:ext cx="7058269" cy="180730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29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958D44-970E-41EB-855F-5D533B8BEB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51A650-E663-43DC-A4B4-437E6995DB5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9</xdr:row>
      <xdr:rowOff>185736</xdr:rowOff>
    </xdr:from>
    <xdr:to>
      <xdr:col>17</xdr:col>
      <xdr:colOff>600075</xdr:colOff>
      <xdr:row>27</xdr:row>
      <xdr:rowOff>152399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CDAF97-93FD-42D8-B77E-0A780EE533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0F5E1-CB38-4A4B-9F54-5C1ABC88DDA4}">
  <dimension ref="A1:S14"/>
  <sheetViews>
    <sheetView tabSelected="1" zoomScale="85" zoomScaleNormal="85" workbookViewId="0">
      <selection activeCell="I10" sqref="I10"/>
    </sheetView>
  </sheetViews>
  <sheetFormatPr defaultRowHeight="14.5" x14ac:dyDescent="0.35"/>
  <cols>
    <col min="2" max="2" width="34.54296875" bestFit="1" customWidth="1"/>
    <col min="3" max="3" width="14.81640625" bestFit="1" customWidth="1"/>
    <col min="4" max="4" width="13.453125" bestFit="1" customWidth="1"/>
    <col min="5" max="5" width="11.453125" bestFit="1" customWidth="1"/>
    <col min="6" max="6" width="10.1796875" bestFit="1" customWidth="1"/>
    <col min="7" max="9" width="8.81640625" customWidth="1"/>
    <col min="10" max="10" width="11" bestFit="1" customWidth="1"/>
    <col min="11" max="11" width="11" customWidth="1"/>
    <col min="12" max="12" width="8.81640625" customWidth="1"/>
    <col min="13" max="13" width="12.54296875" bestFit="1" customWidth="1"/>
    <col min="14" max="14" width="28.54296875" bestFit="1" customWidth="1"/>
    <col min="15" max="15" width="6.7265625" bestFit="1" customWidth="1"/>
    <col min="16" max="16" width="6.7265625" customWidth="1"/>
    <col min="17" max="17" width="12.54296875" bestFit="1" customWidth="1"/>
    <col min="18" max="18" width="28.54296875" bestFit="1" customWidth="1"/>
  </cols>
  <sheetData>
    <row r="1" spans="1:19" ht="21" x14ac:dyDescent="0.5">
      <c r="A1" s="76" t="s">
        <v>172</v>
      </c>
      <c r="B1" s="75"/>
      <c r="C1" s="1"/>
      <c r="D1" s="1"/>
      <c r="E1" s="1"/>
      <c r="F1" s="1"/>
      <c r="G1" s="1"/>
      <c r="H1" s="1"/>
      <c r="I1" s="1"/>
      <c r="J1" s="1"/>
      <c r="K1" s="1"/>
      <c r="L1" s="1"/>
      <c r="N1" s="1"/>
    </row>
    <row r="3" spans="1:19" x14ac:dyDescent="0.35">
      <c r="B3" s="4"/>
      <c r="C3" s="4"/>
      <c r="D3" s="4"/>
      <c r="E3" s="91" t="s">
        <v>55</v>
      </c>
      <c r="F3" s="91"/>
      <c r="G3" s="91"/>
      <c r="H3" s="91" t="s">
        <v>127</v>
      </c>
      <c r="I3" s="91"/>
      <c r="J3" s="4"/>
      <c r="K3" s="4"/>
      <c r="M3" s="88" t="s">
        <v>145</v>
      </c>
      <c r="N3" s="89"/>
      <c r="O3" s="90"/>
      <c r="Q3" s="85" t="s">
        <v>4</v>
      </c>
      <c r="R3" s="86"/>
      <c r="S3" s="87"/>
    </row>
    <row r="4" spans="1:19" ht="16.5" x14ac:dyDescent="0.35">
      <c r="A4" s="33" t="s">
        <v>49</v>
      </c>
      <c r="B4" s="12" t="s">
        <v>28</v>
      </c>
      <c r="C4" s="12" t="s">
        <v>29</v>
      </c>
      <c r="D4" s="12" t="s">
        <v>31</v>
      </c>
      <c r="E4" s="15" t="s">
        <v>53</v>
      </c>
      <c r="F4" s="15" t="s">
        <v>54</v>
      </c>
      <c r="G4" s="15" t="s">
        <v>31</v>
      </c>
      <c r="H4" s="15" t="s">
        <v>77</v>
      </c>
      <c r="I4" s="15" t="s">
        <v>78</v>
      </c>
      <c r="J4" s="33" t="s">
        <v>79</v>
      </c>
      <c r="K4" s="33" t="s">
        <v>167</v>
      </c>
      <c r="L4" s="35" t="s">
        <v>49</v>
      </c>
      <c r="M4" s="9" t="s">
        <v>33</v>
      </c>
      <c r="N4" s="9" t="s">
        <v>30</v>
      </c>
      <c r="O4" s="9" t="s">
        <v>32</v>
      </c>
      <c r="P4" s="29" t="s">
        <v>49</v>
      </c>
      <c r="Q4" s="5" t="s">
        <v>33</v>
      </c>
      <c r="R4" s="6" t="s">
        <v>30</v>
      </c>
      <c r="S4" s="6" t="s">
        <v>32</v>
      </c>
    </row>
    <row r="5" spans="1:19" x14ac:dyDescent="0.35">
      <c r="A5" s="34" t="s">
        <v>99</v>
      </c>
      <c r="B5" s="13" t="s">
        <v>0</v>
      </c>
      <c r="C5" s="14" t="s">
        <v>1</v>
      </c>
      <c r="D5" s="14" t="s">
        <v>3</v>
      </c>
      <c r="E5" s="14" t="s">
        <v>56</v>
      </c>
      <c r="F5" s="14">
        <v>1</v>
      </c>
      <c r="G5" s="14" t="s">
        <v>57</v>
      </c>
      <c r="H5" s="16">
        <v>2.29</v>
      </c>
      <c r="I5" s="16">
        <f t="shared" ref="I5:I14" si="0">CONVERT(H5,"m^2","ft^2")</f>
        <v>24.649354854265265</v>
      </c>
      <c r="J5" s="16" t="s">
        <v>64</v>
      </c>
      <c r="K5" s="16">
        <v>1.4278999999999999</v>
      </c>
      <c r="L5" s="30" t="s">
        <v>109</v>
      </c>
      <c r="M5" s="10">
        <v>30003878</v>
      </c>
      <c r="N5" s="11" t="s">
        <v>5</v>
      </c>
      <c r="O5" s="80">
        <v>1</v>
      </c>
      <c r="P5" s="8" t="s">
        <v>119</v>
      </c>
      <c r="Q5" s="7">
        <v>30003879</v>
      </c>
      <c r="R5" s="8" t="s">
        <v>2</v>
      </c>
      <c r="S5" s="104">
        <v>1.68</v>
      </c>
    </row>
    <row r="6" spans="1:19" x14ac:dyDescent="0.35">
      <c r="A6" s="34" t="s">
        <v>101</v>
      </c>
      <c r="B6" s="13" t="s">
        <v>0</v>
      </c>
      <c r="C6" s="14" t="s">
        <v>1</v>
      </c>
      <c r="D6" s="14" t="s">
        <v>3</v>
      </c>
      <c r="E6" s="14" t="s">
        <v>60</v>
      </c>
      <c r="F6" s="14">
        <v>1</v>
      </c>
      <c r="G6" s="14" t="s">
        <v>57</v>
      </c>
      <c r="H6" s="16">
        <v>3.0510000000000002</v>
      </c>
      <c r="I6" s="16">
        <f t="shared" si="0"/>
        <v>32.840690681381361</v>
      </c>
      <c r="J6" s="16" t="s">
        <v>64</v>
      </c>
      <c r="K6" s="16">
        <v>1.948</v>
      </c>
      <c r="L6" s="30" t="s">
        <v>110</v>
      </c>
      <c r="M6" s="10">
        <v>30003884</v>
      </c>
      <c r="N6" s="11" t="s">
        <v>7</v>
      </c>
      <c r="O6" s="11">
        <v>1.22</v>
      </c>
      <c r="P6" s="8" t="s">
        <v>120</v>
      </c>
      <c r="Q6" s="7">
        <v>30003886</v>
      </c>
      <c r="R6" s="8" t="s">
        <v>6</v>
      </c>
      <c r="S6" s="8">
        <v>2.66</v>
      </c>
    </row>
    <row r="7" spans="1:19" x14ac:dyDescent="0.35">
      <c r="A7" s="34" t="s">
        <v>102</v>
      </c>
      <c r="B7" s="13" t="s">
        <v>0</v>
      </c>
      <c r="C7" s="14" t="s">
        <v>1</v>
      </c>
      <c r="D7" s="14" t="s">
        <v>3</v>
      </c>
      <c r="E7" s="14" t="s">
        <v>61</v>
      </c>
      <c r="F7" s="14">
        <v>1</v>
      </c>
      <c r="G7" s="14" t="s">
        <v>57</v>
      </c>
      <c r="H7" s="16">
        <v>3.8</v>
      </c>
      <c r="I7" s="16">
        <f t="shared" si="0"/>
        <v>40.902859583496948</v>
      </c>
      <c r="J7" s="16" t="s">
        <v>40</v>
      </c>
      <c r="K7" s="16">
        <v>2.427</v>
      </c>
      <c r="L7" s="30" t="s">
        <v>111</v>
      </c>
      <c r="M7" s="10">
        <v>30003885</v>
      </c>
      <c r="N7" s="11" t="s">
        <v>9</v>
      </c>
      <c r="O7" s="81">
        <v>1.52</v>
      </c>
      <c r="P7" s="8" t="s">
        <v>121</v>
      </c>
      <c r="Q7" s="7">
        <v>30003887</v>
      </c>
      <c r="R7" s="8" t="s">
        <v>8</v>
      </c>
      <c r="S7" s="82">
        <v>5.43</v>
      </c>
    </row>
    <row r="8" spans="1:19" x14ac:dyDescent="0.35">
      <c r="A8" s="34" t="s">
        <v>103</v>
      </c>
      <c r="B8" s="13" t="s">
        <v>10</v>
      </c>
      <c r="C8" s="14" t="s">
        <v>11</v>
      </c>
      <c r="D8" s="14" t="s">
        <v>13</v>
      </c>
      <c r="E8" s="14">
        <v>10002030</v>
      </c>
      <c r="F8" s="14">
        <v>1</v>
      </c>
      <c r="G8" s="14" t="s">
        <v>13</v>
      </c>
      <c r="H8" s="16">
        <v>2.39</v>
      </c>
      <c r="I8" s="16">
        <f t="shared" si="0"/>
        <v>25.725745895936235</v>
      </c>
      <c r="J8" s="16" t="s">
        <v>64</v>
      </c>
      <c r="K8" s="16">
        <v>1.2895000000000001</v>
      </c>
      <c r="L8" s="30" t="s">
        <v>112</v>
      </c>
      <c r="M8" s="10">
        <v>30004228</v>
      </c>
      <c r="N8" s="11" t="s">
        <v>14</v>
      </c>
      <c r="O8" s="11">
        <v>1.02</v>
      </c>
      <c r="P8" s="8" t="s">
        <v>124</v>
      </c>
      <c r="Q8" s="7">
        <v>30004229</v>
      </c>
      <c r="R8" s="8" t="s">
        <v>12</v>
      </c>
      <c r="S8" s="83">
        <v>1.9</v>
      </c>
    </row>
    <row r="9" spans="1:19" x14ac:dyDescent="0.35">
      <c r="A9" s="34" t="s">
        <v>104</v>
      </c>
      <c r="B9" s="13" t="s">
        <v>10</v>
      </c>
      <c r="C9" s="14" t="s">
        <v>15</v>
      </c>
      <c r="D9" s="14" t="s">
        <v>3</v>
      </c>
      <c r="E9" s="14" t="s">
        <v>62</v>
      </c>
      <c r="F9" s="14">
        <v>1</v>
      </c>
      <c r="G9" s="14" t="s">
        <v>57</v>
      </c>
      <c r="H9" s="16">
        <v>3.74</v>
      </c>
      <c r="I9" s="16">
        <f t="shared" si="0"/>
        <v>40.257024958494362</v>
      </c>
      <c r="J9" s="16" t="s">
        <v>40</v>
      </c>
      <c r="K9" s="16">
        <v>2.4445000000000001</v>
      </c>
      <c r="L9" s="30" t="s">
        <v>113</v>
      </c>
      <c r="M9" s="10">
        <v>30004247</v>
      </c>
      <c r="N9" s="11" t="s">
        <v>17</v>
      </c>
      <c r="O9" s="81">
        <v>1.63</v>
      </c>
      <c r="P9" s="8" t="s">
        <v>122</v>
      </c>
      <c r="Q9" s="7">
        <v>30004248</v>
      </c>
      <c r="R9" s="8" t="s">
        <v>16</v>
      </c>
      <c r="S9" s="82">
        <v>31.81</v>
      </c>
    </row>
    <row r="10" spans="1:19" x14ac:dyDescent="0.35">
      <c r="A10" s="34" t="s">
        <v>105</v>
      </c>
      <c r="B10" s="13" t="s">
        <v>10</v>
      </c>
      <c r="C10" s="14" t="s">
        <v>19</v>
      </c>
      <c r="D10" s="14" t="s">
        <v>3</v>
      </c>
      <c r="E10" s="14" t="s">
        <v>63</v>
      </c>
      <c r="F10" s="14">
        <v>2</v>
      </c>
      <c r="G10" s="14" t="s">
        <v>57</v>
      </c>
      <c r="H10" s="16">
        <f>2.503*F10</f>
        <v>5.0060000000000002</v>
      </c>
      <c r="I10" s="16">
        <f t="shared" si="0"/>
        <v>53.884135546048867</v>
      </c>
      <c r="J10" s="16" t="s">
        <v>40</v>
      </c>
      <c r="K10" s="16">
        <v>3.2509000000000001</v>
      </c>
      <c r="L10" s="30" t="s">
        <v>114</v>
      </c>
      <c r="M10" s="10" t="s">
        <v>21</v>
      </c>
      <c r="N10" s="11" t="s">
        <v>22</v>
      </c>
      <c r="O10" s="104">
        <v>2.17</v>
      </c>
      <c r="P10" s="8" t="s">
        <v>114</v>
      </c>
      <c r="Q10" s="7" t="s">
        <v>18</v>
      </c>
      <c r="R10" s="8" t="s">
        <v>20</v>
      </c>
      <c r="S10" s="8">
        <v>999</v>
      </c>
    </row>
    <row r="11" spans="1:19" x14ac:dyDescent="0.35">
      <c r="A11" s="34" t="s">
        <v>106</v>
      </c>
      <c r="B11" s="17" t="s">
        <v>58</v>
      </c>
      <c r="C11" s="18" t="s">
        <v>23</v>
      </c>
      <c r="D11" s="18" t="s">
        <v>13</v>
      </c>
      <c r="E11" s="18">
        <v>10002086</v>
      </c>
      <c r="F11" s="18">
        <v>1</v>
      </c>
      <c r="G11" s="18" t="s">
        <v>13</v>
      </c>
      <c r="H11" s="19">
        <v>2.3839999999999999</v>
      </c>
      <c r="I11" s="19">
        <f t="shared" si="0"/>
        <v>25.66116243343598</v>
      </c>
      <c r="J11" s="19" t="s">
        <v>64</v>
      </c>
      <c r="K11" s="19">
        <v>1.5762</v>
      </c>
      <c r="L11" s="31" t="s">
        <v>115</v>
      </c>
      <c r="M11" s="22">
        <v>30004286</v>
      </c>
      <c r="N11" s="23" t="s">
        <v>25</v>
      </c>
      <c r="O11" s="23">
        <v>1.1499999999999999</v>
      </c>
      <c r="P11" s="21" t="s">
        <v>125</v>
      </c>
      <c r="Q11" s="20">
        <v>30004292</v>
      </c>
      <c r="R11" s="21" t="s">
        <v>24</v>
      </c>
      <c r="S11" s="21">
        <v>2.44</v>
      </c>
    </row>
    <row r="12" spans="1:19" x14ac:dyDescent="0.35">
      <c r="A12" s="34" t="s">
        <v>107</v>
      </c>
      <c r="B12" s="13" t="s">
        <v>26</v>
      </c>
      <c r="C12" s="14" t="s">
        <v>27</v>
      </c>
      <c r="D12" s="14" t="s">
        <v>3</v>
      </c>
      <c r="E12" s="14" t="s">
        <v>59</v>
      </c>
      <c r="F12" s="14">
        <v>2</v>
      </c>
      <c r="G12" s="14" t="s">
        <v>57</v>
      </c>
      <c r="H12" s="16">
        <v>7.6</v>
      </c>
      <c r="I12" s="16">
        <f t="shared" si="0"/>
        <v>81.805719166993896</v>
      </c>
      <c r="J12" s="16" t="s">
        <v>76</v>
      </c>
      <c r="K12" s="16">
        <v>4.8539000000000003</v>
      </c>
      <c r="L12" s="30" t="s">
        <v>116</v>
      </c>
      <c r="M12" s="10" t="s">
        <v>74</v>
      </c>
      <c r="N12" s="11" t="s">
        <v>75</v>
      </c>
      <c r="O12" s="104">
        <v>2.81</v>
      </c>
      <c r="P12" s="8" t="s">
        <v>116</v>
      </c>
      <c r="Q12" s="7" t="s">
        <v>72</v>
      </c>
      <c r="R12" s="8" t="s">
        <v>73</v>
      </c>
      <c r="S12" s="8">
        <v>999</v>
      </c>
    </row>
    <row r="13" spans="1:19" x14ac:dyDescent="0.35">
      <c r="A13" s="34" t="s">
        <v>100</v>
      </c>
      <c r="B13" s="24" t="s">
        <v>10</v>
      </c>
      <c r="C13" s="25" t="s">
        <v>19</v>
      </c>
      <c r="D13" s="25" t="s">
        <v>3</v>
      </c>
      <c r="E13" s="25" t="s">
        <v>62</v>
      </c>
      <c r="F13" s="25">
        <v>1</v>
      </c>
      <c r="G13" s="25" t="s">
        <v>57</v>
      </c>
      <c r="H13" s="26">
        <v>3.74</v>
      </c>
      <c r="I13" s="26">
        <f t="shared" si="0"/>
        <v>40.257024958494362</v>
      </c>
      <c r="J13" s="26" t="s">
        <v>40</v>
      </c>
      <c r="K13" s="26">
        <v>2.4445000000000001</v>
      </c>
      <c r="L13" s="32" t="s">
        <v>117</v>
      </c>
      <c r="M13" s="28" t="s">
        <v>66</v>
      </c>
      <c r="N13" s="28" t="s">
        <v>65</v>
      </c>
      <c r="O13" s="28">
        <v>1.57</v>
      </c>
      <c r="P13" s="27" t="s">
        <v>123</v>
      </c>
      <c r="Q13" s="27" t="s">
        <v>68</v>
      </c>
      <c r="R13" s="27" t="s">
        <v>67</v>
      </c>
      <c r="S13" s="27">
        <v>999</v>
      </c>
    </row>
    <row r="14" spans="1:19" x14ac:dyDescent="0.35">
      <c r="A14" s="34" t="s">
        <v>108</v>
      </c>
      <c r="B14" s="13" t="s">
        <v>173</v>
      </c>
      <c r="C14" s="13" t="s">
        <v>70</v>
      </c>
      <c r="D14" s="14" t="s">
        <v>13</v>
      </c>
      <c r="E14" s="14">
        <v>10001930</v>
      </c>
      <c r="F14" s="14">
        <v>1</v>
      </c>
      <c r="G14" s="14" t="s">
        <v>13</v>
      </c>
      <c r="H14" s="14">
        <v>2.3839999999999999</v>
      </c>
      <c r="I14" s="14">
        <f t="shared" si="0"/>
        <v>25.66116243343598</v>
      </c>
      <c r="J14" s="14" t="s">
        <v>64</v>
      </c>
      <c r="K14" s="14">
        <v>0.83499999999999996</v>
      </c>
      <c r="L14" s="30" t="s">
        <v>118</v>
      </c>
      <c r="M14" s="10">
        <v>30004078</v>
      </c>
      <c r="N14" s="10" t="s">
        <v>71</v>
      </c>
      <c r="O14" s="10">
        <v>1.1399999999999999</v>
      </c>
      <c r="P14" s="7" t="s">
        <v>126</v>
      </c>
      <c r="Q14" s="7">
        <v>30004079</v>
      </c>
      <c r="R14" s="7" t="s">
        <v>69</v>
      </c>
      <c r="S14" s="84">
        <v>3.74</v>
      </c>
    </row>
  </sheetData>
  <mergeCells count="4">
    <mergeCell ref="Q3:S3"/>
    <mergeCell ref="M3:O3"/>
    <mergeCell ref="H3:I3"/>
    <mergeCell ref="E3:G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DBCA-1AF9-4F08-A073-97B1B0120938}">
  <dimension ref="B3:AB33"/>
  <sheetViews>
    <sheetView zoomScale="120" zoomScaleNormal="120" workbookViewId="0">
      <selection activeCell="M13" sqref="M13"/>
    </sheetView>
  </sheetViews>
  <sheetFormatPr defaultRowHeight="14.5" x14ac:dyDescent="0.35"/>
  <cols>
    <col min="6" max="6" width="11.1796875" bestFit="1" customWidth="1"/>
    <col min="10" max="11" width="9.1796875" customWidth="1"/>
    <col min="12" max="12" width="11.1796875" bestFit="1" customWidth="1"/>
    <col min="17" max="17" width="9.1796875" customWidth="1"/>
    <col min="18" max="18" width="9.54296875" customWidth="1"/>
    <col min="20" max="21" width="7.7265625" customWidth="1"/>
    <col min="25" max="26" width="9.54296875" bestFit="1" customWidth="1"/>
    <col min="27" max="27" width="13.81640625" bestFit="1" customWidth="1"/>
    <col min="28" max="28" width="16.1796875" bestFit="1" customWidth="1"/>
  </cols>
  <sheetData>
    <row r="3" spans="2:28" x14ac:dyDescent="0.35">
      <c r="F3" s="92" t="str">
        <f>Measure!M3</f>
        <v>Gas Storage Tank-Type</v>
      </c>
      <c r="G3" s="93"/>
      <c r="H3" s="93"/>
      <c r="I3" s="93"/>
      <c r="J3" s="93"/>
      <c r="K3" s="93"/>
      <c r="L3" s="94" t="str">
        <f>Measure!Q3</f>
        <v>Gas Tankless</v>
      </c>
      <c r="M3" s="94"/>
      <c r="N3" s="94"/>
      <c r="O3" s="94"/>
      <c r="P3" s="94"/>
      <c r="Q3" s="94"/>
      <c r="R3" s="94"/>
    </row>
    <row r="4" spans="2:28" x14ac:dyDescent="0.35">
      <c r="F4" s="96" t="s">
        <v>33</v>
      </c>
      <c r="G4" s="92" t="s">
        <v>137</v>
      </c>
      <c r="H4" s="93"/>
      <c r="I4" s="93"/>
      <c r="J4" s="92" t="s">
        <v>128</v>
      </c>
      <c r="K4" s="93"/>
      <c r="L4" s="94" t="s">
        <v>33</v>
      </c>
      <c r="M4" s="94" t="s">
        <v>136</v>
      </c>
      <c r="N4" s="94"/>
      <c r="O4" s="94"/>
      <c r="P4" s="94"/>
      <c r="Q4" s="94" t="s">
        <v>128</v>
      </c>
      <c r="R4" s="94"/>
    </row>
    <row r="5" spans="2:28" x14ac:dyDescent="0.35">
      <c r="B5" s="44" t="s">
        <v>130</v>
      </c>
      <c r="C5" s="44" t="s">
        <v>138</v>
      </c>
      <c r="D5" s="44" t="s">
        <v>143</v>
      </c>
      <c r="E5" s="44" t="s">
        <v>144</v>
      </c>
      <c r="F5" s="96"/>
      <c r="G5" s="36" t="s">
        <v>131</v>
      </c>
      <c r="H5" s="36" t="s">
        <v>132</v>
      </c>
      <c r="I5" s="38" t="s">
        <v>142</v>
      </c>
      <c r="J5" s="36" t="s">
        <v>131</v>
      </c>
      <c r="K5" s="36" t="s">
        <v>132</v>
      </c>
      <c r="L5" s="94"/>
      <c r="M5" s="37" t="s">
        <v>131</v>
      </c>
      <c r="N5" s="37" t="s">
        <v>132</v>
      </c>
      <c r="O5" s="37" t="s">
        <v>139</v>
      </c>
      <c r="P5" s="37" t="s">
        <v>142</v>
      </c>
      <c r="Q5" s="37" t="s">
        <v>131</v>
      </c>
      <c r="R5" s="37" t="s">
        <v>132</v>
      </c>
    </row>
    <row r="6" spans="2:28" x14ac:dyDescent="0.35">
      <c r="B6" s="41" t="s">
        <v>99</v>
      </c>
      <c r="C6" s="54">
        <f>Reference_WH!$J$18</f>
        <v>99.250174334908735</v>
      </c>
      <c r="D6" s="54">
        <f>Measure!I5</f>
        <v>24.649354854265265</v>
      </c>
      <c r="E6" s="58">
        <v>1.4278999999999999</v>
      </c>
      <c r="F6" s="39">
        <v>30003878</v>
      </c>
      <c r="G6" s="46">
        <v>128.9</v>
      </c>
      <c r="H6" s="46">
        <f>($G$16-G6)</f>
        <v>79.400000000000006</v>
      </c>
      <c r="I6" s="56">
        <f>Reference_WH!$J$18/G6</f>
        <v>0.76997807862613443</v>
      </c>
      <c r="J6" s="53">
        <f>$J$16-K6</f>
        <v>123.55840207601308</v>
      </c>
      <c r="K6" s="46">
        <v>79.441597923986919</v>
      </c>
      <c r="L6" s="40">
        <v>30003879</v>
      </c>
      <c r="M6" s="48">
        <v>47.7</v>
      </c>
      <c r="N6" s="48">
        <f>($M$16-M6)</f>
        <v>71.3</v>
      </c>
      <c r="O6" s="48">
        <f>($G$16-M6)</f>
        <v>160.60000000000002</v>
      </c>
      <c r="P6" s="43">
        <f>C6/M6</f>
        <v>2.0807164430798477</v>
      </c>
      <c r="Q6" s="52">
        <f t="shared" ref="Q6:Q15" si="0">$Q$16-R6</f>
        <v>88.440442478714147</v>
      </c>
      <c r="R6" s="48">
        <v>114.55955752128585</v>
      </c>
      <c r="S6" s="50"/>
      <c r="T6" s="50"/>
      <c r="U6" s="50"/>
    </row>
    <row r="7" spans="2:28" x14ac:dyDescent="0.35">
      <c r="B7" s="41" t="s">
        <v>101</v>
      </c>
      <c r="C7" s="54">
        <f>Reference_WH!$J$18</f>
        <v>99.250174334908735</v>
      </c>
      <c r="D7" s="54">
        <f>Measure!I6</f>
        <v>32.840690681381361</v>
      </c>
      <c r="E7" s="58">
        <v>1.948</v>
      </c>
      <c r="F7" s="39">
        <v>30003884</v>
      </c>
      <c r="G7" s="46">
        <v>113.2</v>
      </c>
      <c r="H7" s="46">
        <f t="shared" ref="H7:H15" si="1">($G$16-G7)</f>
        <v>95.100000000000009</v>
      </c>
      <c r="I7" s="56">
        <f>Reference_WH!$J$18/G7</f>
        <v>0.87676832451332798</v>
      </c>
      <c r="J7" s="53">
        <f t="shared" ref="J7:J15" si="2">$J$16-K7</f>
        <v>104.12419142508065</v>
      </c>
      <c r="K7" s="46">
        <v>98.875808574919347</v>
      </c>
      <c r="L7" s="40">
        <v>30003886</v>
      </c>
      <c r="M7" s="48">
        <v>35.299999999999997</v>
      </c>
      <c r="N7" s="48">
        <f t="shared" ref="N7:N15" si="3">($M$16-M7)</f>
        <v>83.7</v>
      </c>
      <c r="O7" s="48">
        <f t="shared" ref="O7:O16" si="4">($G$16-M7)</f>
        <v>173</v>
      </c>
      <c r="P7" s="43">
        <f t="shared" ref="P7:P16" si="5">C7/M7</f>
        <v>2.8116196695441569</v>
      </c>
      <c r="Q7" s="52">
        <f t="shared" si="0"/>
        <v>68.665280763730266</v>
      </c>
      <c r="R7" s="48">
        <v>134.33471923626973</v>
      </c>
      <c r="S7" s="50"/>
      <c r="T7" s="50"/>
      <c r="U7" s="50"/>
      <c r="W7" s="51"/>
      <c r="X7" s="51"/>
      <c r="Y7" s="51"/>
      <c r="Z7" s="51"/>
      <c r="AA7" s="51"/>
      <c r="AB7" s="51"/>
    </row>
    <row r="8" spans="2:28" x14ac:dyDescent="0.35">
      <c r="B8" s="41" t="s">
        <v>102</v>
      </c>
      <c r="C8" s="54">
        <f>Reference_WH!$J$18</f>
        <v>99.250174334908735</v>
      </c>
      <c r="D8" s="54">
        <f>Measure!I7</f>
        <v>40.902859583496948</v>
      </c>
      <c r="E8" s="58">
        <v>2.427</v>
      </c>
      <c r="F8" s="39">
        <v>30003885</v>
      </c>
      <c r="G8" s="46">
        <v>102.9</v>
      </c>
      <c r="H8" s="46">
        <f t="shared" si="1"/>
        <v>105.4</v>
      </c>
      <c r="I8" s="56">
        <f>Reference_WH!$J$18/G8</f>
        <v>0.96453036282710136</v>
      </c>
      <c r="J8" s="53">
        <f t="shared" si="2"/>
        <v>89.122344606817038</v>
      </c>
      <c r="K8" s="46">
        <v>113.87765539318296</v>
      </c>
      <c r="L8" s="40">
        <v>30003887</v>
      </c>
      <c r="M8" s="48">
        <v>28</v>
      </c>
      <c r="N8" s="48">
        <f t="shared" si="3"/>
        <v>91</v>
      </c>
      <c r="O8" s="48">
        <f t="shared" si="4"/>
        <v>180.3</v>
      </c>
      <c r="P8" s="43">
        <f t="shared" si="5"/>
        <v>3.5446490833895976</v>
      </c>
      <c r="Q8" s="52">
        <f t="shared" si="0"/>
        <v>54.345336073569541</v>
      </c>
      <c r="R8" s="48">
        <v>148.65466392643046</v>
      </c>
      <c r="S8" s="50"/>
      <c r="T8" s="50"/>
      <c r="U8" s="50"/>
      <c r="W8" s="51"/>
      <c r="X8" s="51"/>
      <c r="Y8" s="51"/>
      <c r="Z8" s="51"/>
      <c r="AA8" s="51"/>
      <c r="AB8" s="51"/>
    </row>
    <row r="9" spans="2:28" x14ac:dyDescent="0.35">
      <c r="B9" s="41" t="s">
        <v>103</v>
      </c>
      <c r="C9" s="54">
        <f>Reference_WH!$J$18</f>
        <v>99.250174334908735</v>
      </c>
      <c r="D9" s="54">
        <f>Measure!I8</f>
        <v>25.725745895936235</v>
      </c>
      <c r="E9" s="58">
        <v>1.2895000000000001</v>
      </c>
      <c r="F9" s="39">
        <v>30004228</v>
      </c>
      <c r="G9" s="46">
        <v>149.30000000000001</v>
      </c>
      <c r="H9" s="46">
        <f t="shared" si="1"/>
        <v>59</v>
      </c>
      <c r="I9" s="56">
        <f>Reference_WH!$J$18/G9</f>
        <v>0.66477008931620041</v>
      </c>
      <c r="J9" s="53">
        <f t="shared" si="2"/>
        <v>132.7640808054021</v>
      </c>
      <c r="K9" s="46">
        <v>70.235919194597884</v>
      </c>
      <c r="L9" s="40">
        <v>30004229</v>
      </c>
      <c r="M9" s="48">
        <v>65.3</v>
      </c>
      <c r="N9" s="48">
        <f t="shared" si="3"/>
        <v>53.7</v>
      </c>
      <c r="O9" s="48">
        <f t="shared" si="4"/>
        <v>143</v>
      </c>
      <c r="P9" s="43">
        <f t="shared" si="5"/>
        <v>1.5199107861394907</v>
      </c>
      <c r="Q9" s="52">
        <f t="shared" si="0"/>
        <v>92.872806311382945</v>
      </c>
      <c r="R9" s="48">
        <v>110.12719368861706</v>
      </c>
      <c r="S9" s="50"/>
      <c r="T9" s="50"/>
      <c r="U9" s="50"/>
    </row>
    <row r="10" spans="2:28" x14ac:dyDescent="0.35">
      <c r="B10" s="41" t="s">
        <v>104</v>
      </c>
      <c r="C10" s="54">
        <f>Reference_WH!$J$18</f>
        <v>99.250174334908735</v>
      </c>
      <c r="D10" s="54">
        <f>Measure!I9</f>
        <v>40.257024958494362</v>
      </c>
      <c r="E10" s="58">
        <v>2.4445000000000001</v>
      </c>
      <c r="F10" s="39">
        <v>30004247</v>
      </c>
      <c r="G10" s="46">
        <v>93.8</v>
      </c>
      <c r="H10" s="46">
        <f t="shared" si="1"/>
        <v>114.50000000000001</v>
      </c>
      <c r="I10" s="56">
        <f>Reference_WH!$J$18/G10</f>
        <v>1.0581042039968949</v>
      </c>
      <c r="J10" s="53">
        <f t="shared" si="2"/>
        <v>58.436748842186887</v>
      </c>
      <c r="K10" s="46">
        <v>144.56325115781311</v>
      </c>
      <c r="L10" s="40">
        <v>30004248</v>
      </c>
      <c r="M10" s="48">
        <v>20.7</v>
      </c>
      <c r="N10" s="48">
        <f t="shared" si="3"/>
        <v>98.3</v>
      </c>
      <c r="O10" s="48">
        <f t="shared" si="4"/>
        <v>187.60000000000002</v>
      </c>
      <c r="P10" s="43">
        <f t="shared" si="5"/>
        <v>4.7946944123144322</v>
      </c>
      <c r="Q10" s="52">
        <f t="shared" si="0"/>
        <v>37.97968499910013</v>
      </c>
      <c r="R10" s="48">
        <v>165.02031500089987</v>
      </c>
      <c r="S10" s="50"/>
      <c r="T10" s="50"/>
      <c r="U10" s="50"/>
    </row>
    <row r="11" spans="2:28" x14ac:dyDescent="0.35">
      <c r="B11" s="41" t="s">
        <v>105</v>
      </c>
      <c r="C11" s="54">
        <f>Reference_WH!$J$18</f>
        <v>99.250174334908735</v>
      </c>
      <c r="D11" s="54">
        <f>Measure!I10</f>
        <v>53.884135546048867</v>
      </c>
      <c r="E11" s="58">
        <v>3.2509000000000001</v>
      </c>
      <c r="F11" s="39" t="s">
        <v>21</v>
      </c>
      <c r="G11" s="46">
        <v>76.099999999999994</v>
      </c>
      <c r="H11" s="46">
        <f t="shared" si="1"/>
        <v>132.20000000000002</v>
      </c>
      <c r="I11" s="56">
        <f>Reference_WH!$J$18/G11</f>
        <v>1.3042072842957784</v>
      </c>
      <c r="J11" s="53">
        <f t="shared" si="2"/>
        <v>45.139657344180506</v>
      </c>
      <c r="K11" s="46">
        <v>157.86034265581949</v>
      </c>
      <c r="L11" s="40" t="s">
        <v>18</v>
      </c>
      <c r="M11" s="48">
        <v>12.9</v>
      </c>
      <c r="N11" s="48">
        <f t="shared" si="3"/>
        <v>106.1</v>
      </c>
      <c r="O11" s="48">
        <f t="shared" si="4"/>
        <v>195.4</v>
      </c>
      <c r="P11" s="43">
        <f t="shared" si="5"/>
        <v>7.6938119639464135</v>
      </c>
      <c r="Q11" s="52">
        <f t="shared" si="0"/>
        <v>18.886425412219154</v>
      </c>
      <c r="R11" s="48">
        <v>184.11357458778085</v>
      </c>
      <c r="S11" s="50"/>
      <c r="T11" s="50"/>
      <c r="U11" s="50"/>
    </row>
    <row r="12" spans="2:28" x14ac:dyDescent="0.35">
      <c r="B12" s="41" t="s">
        <v>106</v>
      </c>
      <c r="C12" s="54">
        <f>Reference_WH!$J$18</f>
        <v>99.250174334908735</v>
      </c>
      <c r="D12" s="54">
        <f>Measure!I11</f>
        <v>25.66116243343598</v>
      </c>
      <c r="E12" s="58">
        <v>1.5762</v>
      </c>
      <c r="F12" s="39">
        <v>30004286</v>
      </c>
      <c r="G12" s="46">
        <v>139.69999999999999</v>
      </c>
      <c r="H12" s="46">
        <f t="shared" si="1"/>
        <v>68.600000000000023</v>
      </c>
      <c r="I12" s="56">
        <f>Reference_WH!$J$18/G12</f>
        <v>0.71045221427994809</v>
      </c>
      <c r="J12" s="53">
        <f t="shared" si="2"/>
        <v>119.80794037144717</v>
      </c>
      <c r="K12" s="46">
        <v>83.192059628552826</v>
      </c>
      <c r="L12" s="40">
        <v>30004292</v>
      </c>
      <c r="M12" s="48">
        <v>57.2</v>
      </c>
      <c r="N12" s="48">
        <f t="shared" si="3"/>
        <v>61.8</v>
      </c>
      <c r="O12" s="48">
        <f t="shared" si="4"/>
        <v>151.10000000000002</v>
      </c>
      <c r="P12" s="43">
        <f t="shared" si="5"/>
        <v>1.7351429079529499</v>
      </c>
      <c r="Q12" s="52">
        <f t="shared" si="0"/>
        <v>80.257616941479441</v>
      </c>
      <c r="R12" s="48">
        <v>122.74238305852056</v>
      </c>
      <c r="S12" s="50"/>
      <c r="T12" s="50"/>
      <c r="U12" s="50"/>
    </row>
    <row r="13" spans="2:28" x14ac:dyDescent="0.35">
      <c r="B13" s="41" t="s">
        <v>107</v>
      </c>
      <c r="C13" s="54">
        <f>Reference_WH!$J$18</f>
        <v>99.250174334908735</v>
      </c>
      <c r="D13" s="54">
        <f>Measure!I12</f>
        <v>81.805719166993896</v>
      </c>
      <c r="E13" s="58">
        <v>4.8539000000000003</v>
      </c>
      <c r="F13" s="39" t="s">
        <v>74</v>
      </c>
      <c r="G13" s="46">
        <v>74.900000000000006</v>
      </c>
      <c r="H13" s="46">
        <f t="shared" si="1"/>
        <v>133.4</v>
      </c>
      <c r="I13" s="56">
        <f>Reference_WH!$J$18/G13</f>
        <v>1.3251024610802233</v>
      </c>
      <c r="J13" s="53">
        <f t="shared" si="2"/>
        <v>30.478761589968315</v>
      </c>
      <c r="K13" s="46">
        <v>172.52123841003169</v>
      </c>
      <c r="L13" s="40" t="s">
        <v>72</v>
      </c>
      <c r="M13" s="48">
        <v>9.3000000000000007</v>
      </c>
      <c r="N13" s="48">
        <f t="shared" si="3"/>
        <v>109.7</v>
      </c>
      <c r="O13" s="48">
        <f t="shared" si="4"/>
        <v>199</v>
      </c>
      <c r="P13" s="43">
        <f t="shared" si="5"/>
        <v>10.672061756441799</v>
      </c>
      <c r="Q13" s="52">
        <f t="shared" si="0"/>
        <v>13.431208387396026</v>
      </c>
      <c r="R13" s="48">
        <v>189.56879161260397</v>
      </c>
      <c r="S13" s="50"/>
      <c r="T13" s="50"/>
      <c r="U13" s="50"/>
    </row>
    <row r="14" spans="2:28" x14ac:dyDescent="0.35">
      <c r="B14" s="41" t="s">
        <v>100</v>
      </c>
      <c r="C14" s="54">
        <f>Reference_WH!$J$18</f>
        <v>99.250174334908735</v>
      </c>
      <c r="D14" s="54">
        <f>Measure!I13</f>
        <v>40.257024958494362</v>
      </c>
      <c r="E14" s="58">
        <v>2.4445000000000001</v>
      </c>
      <c r="F14" s="39" t="s">
        <v>66</v>
      </c>
      <c r="G14" s="46">
        <v>93.2</v>
      </c>
      <c r="H14" s="46">
        <f t="shared" si="1"/>
        <v>115.10000000000001</v>
      </c>
      <c r="I14" s="56">
        <f>Reference_WH!$J$18/G14</f>
        <v>1.0649160336363599</v>
      </c>
      <c r="J14" s="53">
        <f t="shared" si="2"/>
        <v>63.210063738907138</v>
      </c>
      <c r="K14" s="46">
        <v>139.78993626109286</v>
      </c>
      <c r="L14" s="40" t="s">
        <v>68</v>
      </c>
      <c r="M14" s="48">
        <v>19.7</v>
      </c>
      <c r="N14" s="48">
        <f t="shared" si="3"/>
        <v>99.3</v>
      </c>
      <c r="O14" s="48">
        <f t="shared" si="4"/>
        <v>188.60000000000002</v>
      </c>
      <c r="P14" s="43">
        <f t="shared" si="5"/>
        <v>5.038079915477601</v>
      </c>
      <c r="Q14" s="52">
        <f t="shared" si="0"/>
        <v>34.57017435858566</v>
      </c>
      <c r="R14" s="48">
        <v>168.42982564141434</v>
      </c>
      <c r="S14" s="50"/>
      <c r="T14" s="50"/>
      <c r="U14" s="50"/>
    </row>
    <row r="15" spans="2:28" x14ac:dyDescent="0.35">
      <c r="B15" s="41" t="s">
        <v>108</v>
      </c>
      <c r="C15" s="54">
        <f>Reference_WH!$J$18</f>
        <v>99.250174334908735</v>
      </c>
      <c r="D15" s="54">
        <f>Measure!I14</f>
        <v>25.66116243343598</v>
      </c>
      <c r="E15" s="58">
        <v>0.83499999999999996</v>
      </c>
      <c r="F15" s="39">
        <v>30004078</v>
      </c>
      <c r="G15" s="46">
        <v>133.4</v>
      </c>
      <c r="H15" s="46">
        <f t="shared" si="1"/>
        <v>74.900000000000006</v>
      </c>
      <c r="I15" s="56">
        <f>Reference_WH!$J$18/G15</f>
        <v>0.74400430535913586</v>
      </c>
      <c r="J15" s="53">
        <f t="shared" si="2"/>
        <v>119.80794037144717</v>
      </c>
      <c r="K15" s="47">
        <v>83.192059628552826</v>
      </c>
      <c r="L15" s="40">
        <v>30004079</v>
      </c>
      <c r="M15" s="48">
        <v>52.5</v>
      </c>
      <c r="N15" s="48">
        <f t="shared" si="3"/>
        <v>66.5</v>
      </c>
      <c r="O15" s="48">
        <f t="shared" si="4"/>
        <v>155.80000000000001</v>
      </c>
      <c r="P15" s="43">
        <f t="shared" si="5"/>
        <v>1.8904795111411188</v>
      </c>
      <c r="Q15" s="52">
        <f t="shared" si="0"/>
        <v>80.257616941479441</v>
      </c>
      <c r="R15" s="48">
        <v>122.74238305852056</v>
      </c>
      <c r="S15" s="50"/>
      <c r="T15" s="50"/>
      <c r="U15" s="50"/>
      <c r="X15" s="57"/>
    </row>
    <row r="16" spans="2:28" x14ac:dyDescent="0.35">
      <c r="B16" s="41" t="s">
        <v>129</v>
      </c>
      <c r="C16" s="54">
        <f>Reference_WH!$J$18</f>
        <v>99.250174334908735</v>
      </c>
      <c r="D16" s="54">
        <v>0</v>
      </c>
      <c r="E16" s="54"/>
      <c r="F16" s="42"/>
      <c r="G16" s="46">
        <v>208.3</v>
      </c>
      <c r="I16" s="56">
        <f>Reference_WH!$J$18/G16</f>
        <v>0.47647707313926418</v>
      </c>
      <c r="J16" s="46">
        <f>Reference_WH!N7</f>
        <v>203</v>
      </c>
      <c r="M16" s="48">
        <v>119</v>
      </c>
      <c r="N16" s="51"/>
      <c r="O16" s="48">
        <f t="shared" si="4"/>
        <v>89.300000000000011</v>
      </c>
      <c r="P16" s="43">
        <f t="shared" si="5"/>
        <v>0.83403507844461122</v>
      </c>
      <c r="Q16" s="52">
        <f>Reference_WH!N7</f>
        <v>203</v>
      </c>
      <c r="S16" s="49"/>
      <c r="X16" s="57"/>
    </row>
    <row r="17" spans="2:24" x14ac:dyDescent="0.35">
      <c r="X17" s="57"/>
    </row>
    <row r="18" spans="2:24" x14ac:dyDescent="0.35">
      <c r="X18" s="57"/>
    </row>
    <row r="19" spans="2:24" x14ac:dyDescent="0.35">
      <c r="X19" s="57"/>
    </row>
    <row r="20" spans="2:24" x14ac:dyDescent="0.35">
      <c r="F20" s="92" t="str">
        <f>Measure!M3</f>
        <v>Gas Storage Tank-Type</v>
      </c>
      <c r="G20" s="93"/>
      <c r="H20" s="93"/>
      <c r="I20" s="93"/>
      <c r="J20" s="93"/>
      <c r="K20" s="93"/>
      <c r="L20" s="94" t="str">
        <f>Measure!Q3</f>
        <v>Gas Tankless</v>
      </c>
      <c r="M20" s="94"/>
      <c r="N20" s="94"/>
      <c r="O20" s="94"/>
      <c r="P20" s="94"/>
      <c r="Q20" s="94"/>
      <c r="R20" s="94"/>
      <c r="V20" s="45">
        <v>29.329722222222198</v>
      </c>
      <c r="W20" t="s">
        <v>134</v>
      </c>
      <c r="X20" s="57"/>
    </row>
    <row r="21" spans="2:24" x14ac:dyDescent="0.35">
      <c r="F21" s="96" t="s">
        <v>33</v>
      </c>
      <c r="G21" s="92" t="s">
        <v>136</v>
      </c>
      <c r="H21" s="93"/>
      <c r="I21" s="95"/>
      <c r="J21" s="96" t="s">
        <v>128</v>
      </c>
      <c r="K21" s="96"/>
      <c r="L21" s="94" t="s">
        <v>33</v>
      </c>
      <c r="M21" s="94" t="s">
        <v>136</v>
      </c>
      <c r="N21" s="94"/>
      <c r="O21" s="94"/>
      <c r="P21" s="94"/>
      <c r="Q21" s="94" t="s">
        <v>128</v>
      </c>
      <c r="R21" s="94"/>
      <c r="X21" s="57"/>
    </row>
    <row r="22" spans="2:24" x14ac:dyDescent="0.35">
      <c r="B22" s="44" t="s">
        <v>133</v>
      </c>
      <c r="C22" s="44" t="s">
        <v>138</v>
      </c>
      <c r="D22" s="44" t="s">
        <v>143</v>
      </c>
      <c r="E22" s="44" t="s">
        <v>144</v>
      </c>
      <c r="F22" s="96"/>
      <c r="G22" s="36" t="s">
        <v>131</v>
      </c>
      <c r="H22" s="36" t="s">
        <v>132</v>
      </c>
      <c r="I22" s="38" t="s">
        <v>142</v>
      </c>
      <c r="J22" s="36" t="s">
        <v>131</v>
      </c>
      <c r="K22" s="36" t="s">
        <v>132</v>
      </c>
      <c r="L22" s="94"/>
      <c r="M22" s="37" t="s">
        <v>131</v>
      </c>
      <c r="N22" s="37" t="s">
        <v>132</v>
      </c>
      <c r="O22" s="37" t="s">
        <v>139</v>
      </c>
      <c r="P22" s="37" t="s">
        <v>142</v>
      </c>
      <c r="Q22" s="37" t="s">
        <v>131</v>
      </c>
      <c r="R22" s="37" t="s">
        <v>132</v>
      </c>
      <c r="X22" s="57"/>
    </row>
    <row r="23" spans="2:24" x14ac:dyDescent="0.35">
      <c r="B23" s="41" t="s">
        <v>99</v>
      </c>
      <c r="C23" s="54">
        <f>Reference_WH!$J$21</f>
        <v>96.513557311032685</v>
      </c>
      <c r="D23" s="54">
        <f>Measure!I5</f>
        <v>24.649354854265265</v>
      </c>
      <c r="E23" s="58">
        <v>1.4278999999999999</v>
      </c>
      <c r="F23" s="39">
        <v>30003878</v>
      </c>
      <c r="G23" s="46">
        <v>121.3</v>
      </c>
      <c r="H23" s="46">
        <f>($G$33-G23)</f>
        <v>80.8</v>
      </c>
      <c r="I23" s="56">
        <f>Reference_WH!$J$21/G23</f>
        <v>0.79565999432013756</v>
      </c>
      <c r="J23" s="53">
        <f>$J$33-K23</f>
        <v>123.7622339871385</v>
      </c>
      <c r="K23" s="46">
        <v>85.237766012861499</v>
      </c>
      <c r="L23" s="40">
        <v>30003879</v>
      </c>
      <c r="M23" s="48">
        <v>43.6</v>
      </c>
      <c r="N23" s="48">
        <f>($M$33-M23)</f>
        <v>72.099999999999994</v>
      </c>
      <c r="O23" s="48">
        <f>($G$33-M23)</f>
        <v>158.5</v>
      </c>
      <c r="P23" s="43">
        <f>C23/M23</f>
        <v>2.2136136997943274</v>
      </c>
      <c r="Q23" s="52">
        <f>$Q$33-R23</f>
        <v>88.644274389839566</v>
      </c>
      <c r="R23" s="48">
        <v>120.35572561016043</v>
      </c>
      <c r="X23" s="57"/>
    </row>
    <row r="24" spans="2:24" x14ac:dyDescent="0.35">
      <c r="B24" s="41" t="s">
        <v>101</v>
      </c>
      <c r="C24" s="54">
        <f>Reference_WH!$J$21</f>
        <v>96.513557311032685</v>
      </c>
      <c r="D24" s="54">
        <f>Measure!I6</f>
        <v>32.840690681381361</v>
      </c>
      <c r="E24" s="58">
        <v>1.948</v>
      </c>
      <c r="F24" s="39">
        <v>30003884</v>
      </c>
      <c r="G24" s="46">
        <v>106.3</v>
      </c>
      <c r="H24" s="46">
        <f t="shared" ref="H24:H32" si="6">($G$33-G24)</f>
        <v>95.8</v>
      </c>
      <c r="I24" s="56">
        <f>Reference_WH!$J$21/G24</f>
        <v>0.90793562851394816</v>
      </c>
      <c r="J24" s="53">
        <f t="shared" ref="J24:J32" si="7">$J$33-K24</f>
        <v>103.30517014405174</v>
      </c>
      <c r="K24" s="46">
        <v>105.69482985594826</v>
      </c>
      <c r="L24" s="40">
        <v>30003886</v>
      </c>
      <c r="M24" s="48">
        <v>32.5</v>
      </c>
      <c r="N24" s="48">
        <f t="shared" ref="N24:N32" si="8">($M$33-M24)</f>
        <v>83.2</v>
      </c>
      <c r="O24" s="48">
        <f t="shared" ref="O24:O33" si="9">($G$33-M24)</f>
        <v>169.6</v>
      </c>
      <c r="P24" s="43">
        <f t="shared" ref="P24:P33" si="10">C24/M24</f>
        <v>2.9696479172625443</v>
      </c>
      <c r="Q24" s="52">
        <f t="shared" ref="Q24:Q32" si="11">$Q$33-R24</f>
        <v>67.846259482701356</v>
      </c>
      <c r="R24" s="48">
        <v>141.15374051729864</v>
      </c>
      <c r="X24" s="57"/>
    </row>
    <row r="25" spans="2:24" x14ac:dyDescent="0.35">
      <c r="B25" s="41" t="s">
        <v>102</v>
      </c>
      <c r="C25" s="54">
        <f>Reference_WH!$J$21</f>
        <v>96.513557311032685</v>
      </c>
      <c r="D25" s="54">
        <f>Measure!I7</f>
        <v>40.902859583496948</v>
      </c>
      <c r="E25" s="58">
        <v>2.427</v>
      </c>
      <c r="F25" s="39">
        <v>30003885</v>
      </c>
      <c r="G25" s="46">
        <v>97.1</v>
      </c>
      <c r="H25" s="46">
        <f t="shared" si="6"/>
        <v>105</v>
      </c>
      <c r="I25" s="56">
        <f>Reference_WH!$J$21/G25</f>
        <v>0.99396042544832841</v>
      </c>
      <c r="J25" s="53">
        <f t="shared" si="7"/>
        <v>87.621421197685223</v>
      </c>
      <c r="K25" s="46">
        <v>121.37857880231478</v>
      </c>
      <c r="L25" s="40">
        <v>30003887</v>
      </c>
      <c r="M25" s="48">
        <v>26.5</v>
      </c>
      <c r="N25" s="48">
        <f t="shared" si="8"/>
        <v>89.2</v>
      </c>
      <c r="O25" s="48">
        <f t="shared" si="9"/>
        <v>175.6</v>
      </c>
      <c r="P25" s="43">
        <f t="shared" si="10"/>
        <v>3.6420210306050071</v>
      </c>
      <c r="Q25" s="52">
        <f t="shared" si="11"/>
        <v>53.526314792540632</v>
      </c>
      <c r="R25" s="48">
        <v>155.47368520745937</v>
      </c>
    </row>
    <row r="26" spans="2:24" x14ac:dyDescent="0.35">
      <c r="B26" s="41" t="s">
        <v>103</v>
      </c>
      <c r="C26" s="54">
        <f>Reference_WH!$J$21</f>
        <v>96.513557311032685</v>
      </c>
      <c r="D26" s="54">
        <f>Measure!I8</f>
        <v>25.725745895936235</v>
      </c>
      <c r="E26" s="58">
        <v>1.2895000000000001</v>
      </c>
      <c r="F26" s="39">
        <v>30004228</v>
      </c>
      <c r="G26" s="46">
        <v>143.9</v>
      </c>
      <c r="H26" s="46">
        <f t="shared" si="6"/>
        <v>58.199999999999989</v>
      </c>
      <c r="I26" s="56">
        <f>Reference_WH!$J$21/G26</f>
        <v>0.67069879993768367</v>
      </c>
      <c r="J26" s="53">
        <f t="shared" si="7"/>
        <v>131.94505952437322</v>
      </c>
      <c r="K26" s="46">
        <v>77.054940475626793</v>
      </c>
      <c r="L26" s="40">
        <v>30004229</v>
      </c>
      <c r="M26" s="48">
        <v>62.9</v>
      </c>
      <c r="N26" s="48">
        <f t="shared" si="8"/>
        <v>52.800000000000004</v>
      </c>
      <c r="O26" s="48">
        <f t="shared" si="9"/>
        <v>139.19999999999999</v>
      </c>
      <c r="P26" s="43">
        <f t="shared" si="10"/>
        <v>1.5343967775998837</v>
      </c>
      <c r="Q26" s="52">
        <f t="shared" si="11"/>
        <v>92.394736094405459</v>
      </c>
      <c r="R26" s="48">
        <v>116.60526390559454</v>
      </c>
    </row>
    <row r="27" spans="2:24" x14ac:dyDescent="0.35">
      <c r="B27" s="41" t="s">
        <v>104</v>
      </c>
      <c r="C27" s="54">
        <f>Reference_WH!$J$21</f>
        <v>96.513557311032685</v>
      </c>
      <c r="D27" s="54">
        <f>Measure!I9</f>
        <v>40.257024958494362</v>
      </c>
      <c r="E27" s="58">
        <v>2.4445000000000001</v>
      </c>
      <c r="F27" s="39">
        <v>30004247</v>
      </c>
      <c r="G27" s="46">
        <v>89.1</v>
      </c>
      <c r="H27" s="46">
        <f t="shared" si="6"/>
        <v>113</v>
      </c>
      <c r="I27" s="56">
        <f>Reference_WH!$J$21/G27</f>
        <v>1.0832049080923982</v>
      </c>
      <c r="J27" s="53">
        <f t="shared" si="7"/>
        <v>57.617727561157977</v>
      </c>
      <c r="K27" s="46">
        <v>151.38227243884202</v>
      </c>
      <c r="L27" s="40">
        <v>30004248</v>
      </c>
      <c r="M27" s="48">
        <v>20.5</v>
      </c>
      <c r="N27" s="48">
        <f t="shared" si="8"/>
        <v>95.2</v>
      </c>
      <c r="O27" s="48">
        <f t="shared" si="9"/>
        <v>181.6</v>
      </c>
      <c r="P27" s="43">
        <f t="shared" si="10"/>
        <v>4.7079784054162284</v>
      </c>
      <c r="Q27" s="52">
        <f t="shared" si="11"/>
        <v>38.183516910225563</v>
      </c>
      <c r="R27" s="48">
        <v>170.81648308977444</v>
      </c>
    </row>
    <row r="28" spans="2:24" x14ac:dyDescent="0.35">
      <c r="B28" s="41" t="s">
        <v>105</v>
      </c>
      <c r="C28" s="54">
        <f>Reference_WH!$J$21</f>
        <v>96.513557311032685</v>
      </c>
      <c r="D28" s="54">
        <f>Measure!I10</f>
        <v>53.884135546048867</v>
      </c>
      <c r="E28" s="58">
        <v>3.2509000000000001</v>
      </c>
      <c r="F28" s="39" t="s">
        <v>21</v>
      </c>
      <c r="G28" s="46">
        <v>71.400000000000006</v>
      </c>
      <c r="H28" s="46">
        <f t="shared" si="6"/>
        <v>130.69999999999999</v>
      </c>
      <c r="I28" s="56">
        <f>Reference_WH!$J$21/G28</f>
        <v>1.3517304945522783</v>
      </c>
      <c r="J28" s="53">
        <f t="shared" si="7"/>
        <v>45.68444031935735</v>
      </c>
      <c r="K28" s="46">
        <v>163.31555968064265</v>
      </c>
      <c r="L28" s="40" t="s">
        <v>18</v>
      </c>
      <c r="M28" s="48">
        <v>14.3</v>
      </c>
      <c r="N28" s="48">
        <f t="shared" si="8"/>
        <v>101.4</v>
      </c>
      <c r="O28" s="48">
        <f t="shared" si="9"/>
        <v>187.79999999999998</v>
      </c>
      <c r="P28" s="43">
        <f t="shared" si="10"/>
        <v>6.7491998119603274</v>
      </c>
      <c r="Q28" s="52">
        <f t="shared" si="11"/>
        <v>24.886425412219154</v>
      </c>
      <c r="R28" s="48">
        <v>184.11357458778085</v>
      </c>
    </row>
    <row r="29" spans="2:24" x14ac:dyDescent="0.35">
      <c r="B29" s="41" t="s">
        <v>106</v>
      </c>
      <c r="C29" s="54">
        <f>Reference_WH!$J$21</f>
        <v>96.513557311032685</v>
      </c>
      <c r="D29" s="54">
        <f>Measure!I11</f>
        <v>25.66116243343598</v>
      </c>
      <c r="E29" s="58">
        <v>1.5762</v>
      </c>
      <c r="F29" s="39">
        <v>30004286</v>
      </c>
      <c r="G29" s="46">
        <v>134.4</v>
      </c>
      <c r="H29" s="46">
        <f t="shared" si="6"/>
        <v>67.699999999999989</v>
      </c>
      <c r="I29" s="56">
        <f>Reference_WH!$J$21/G29</f>
        <v>0.71810682523089797</v>
      </c>
      <c r="J29" s="53">
        <f t="shared" si="7"/>
        <v>118.98891909041825</v>
      </c>
      <c r="K29" s="46">
        <v>90.01108090958175</v>
      </c>
      <c r="L29" s="40">
        <v>30004292</v>
      </c>
      <c r="M29" s="48">
        <v>55.1</v>
      </c>
      <c r="N29" s="48">
        <f t="shared" si="8"/>
        <v>60.6</v>
      </c>
      <c r="O29" s="48">
        <f t="shared" si="9"/>
        <v>147</v>
      </c>
      <c r="P29" s="43">
        <f t="shared" si="10"/>
        <v>1.7516072107265459</v>
      </c>
      <c r="Q29" s="52">
        <f t="shared" si="11"/>
        <v>80.46144885260486</v>
      </c>
      <c r="R29" s="48">
        <v>128.53855114739514</v>
      </c>
    </row>
    <row r="30" spans="2:24" x14ac:dyDescent="0.35">
      <c r="B30" s="41" t="s">
        <v>107</v>
      </c>
      <c r="C30" s="54">
        <f>Reference_WH!$J$21</f>
        <v>96.513557311032685</v>
      </c>
      <c r="D30" s="54">
        <f>Measure!I12</f>
        <v>81.805719166993896</v>
      </c>
      <c r="E30" s="58">
        <v>4.8539000000000003</v>
      </c>
      <c r="F30" s="39" t="s">
        <v>74</v>
      </c>
      <c r="G30" s="46">
        <v>72.2</v>
      </c>
      <c r="H30" s="46">
        <f t="shared" si="6"/>
        <v>129.89999999999998</v>
      </c>
      <c r="I30" s="56">
        <f>Reference_WH!$J$21/G30</f>
        <v>1.3367528713439429</v>
      </c>
      <c r="J30" s="53">
        <f t="shared" si="7"/>
        <v>31.023544565145187</v>
      </c>
      <c r="K30" s="46">
        <v>177.97645543485481</v>
      </c>
      <c r="L30" s="40" t="s">
        <v>72</v>
      </c>
      <c r="M30" s="48">
        <v>10.3</v>
      </c>
      <c r="N30" s="48">
        <f t="shared" si="8"/>
        <v>105.4</v>
      </c>
      <c r="O30" s="48">
        <f t="shared" si="9"/>
        <v>191.79999999999998</v>
      </c>
      <c r="P30" s="43">
        <f t="shared" si="10"/>
        <v>9.3702482826245319</v>
      </c>
      <c r="Q30" s="52">
        <f t="shared" si="11"/>
        <v>16.021697746881557</v>
      </c>
      <c r="R30" s="48">
        <v>192.97830225311844</v>
      </c>
    </row>
    <row r="31" spans="2:24" x14ac:dyDescent="0.35">
      <c r="B31" s="41" t="s">
        <v>100</v>
      </c>
      <c r="C31" s="54">
        <f>Reference_WH!$J$21</f>
        <v>96.513557311032685</v>
      </c>
      <c r="D31" s="54">
        <f>Measure!I13</f>
        <v>40.257024958494362</v>
      </c>
      <c r="E31" s="58">
        <v>2.4445000000000001</v>
      </c>
      <c r="F31" s="39" t="s">
        <v>66</v>
      </c>
      <c r="G31" s="46">
        <v>86.1</v>
      </c>
      <c r="H31" s="46">
        <f t="shared" si="6"/>
        <v>116</v>
      </c>
      <c r="I31" s="56">
        <f>Reference_WH!$J$21/G31</f>
        <v>1.1209472393848163</v>
      </c>
      <c r="J31" s="53">
        <f t="shared" si="7"/>
        <v>62.050091393826762</v>
      </c>
      <c r="K31" s="46">
        <v>146.94990860617324</v>
      </c>
      <c r="L31" s="40" t="s">
        <v>68</v>
      </c>
      <c r="M31" s="48">
        <v>19.5</v>
      </c>
      <c r="N31" s="48">
        <f t="shared" si="8"/>
        <v>96.2</v>
      </c>
      <c r="O31" s="48">
        <f t="shared" si="9"/>
        <v>182.6</v>
      </c>
      <c r="P31" s="43">
        <f t="shared" si="10"/>
        <v>4.9494131954375735</v>
      </c>
      <c r="Q31" s="52">
        <f t="shared" si="11"/>
        <v>35.796859461865438</v>
      </c>
      <c r="R31" s="48">
        <v>173.20314053813456</v>
      </c>
    </row>
    <row r="32" spans="2:24" x14ac:dyDescent="0.35">
      <c r="B32" s="41" t="s">
        <v>108</v>
      </c>
      <c r="C32" s="54">
        <f>Reference_WH!$J$21</f>
        <v>96.513557311032685</v>
      </c>
      <c r="D32" s="54">
        <f>Measure!I14</f>
        <v>25.66116243343598</v>
      </c>
      <c r="E32" s="58">
        <v>0.83499999999999996</v>
      </c>
      <c r="F32" s="39">
        <v>30004078</v>
      </c>
      <c r="G32" s="46">
        <v>129.1</v>
      </c>
      <c r="H32" s="46">
        <f t="shared" si="6"/>
        <v>73</v>
      </c>
      <c r="I32" s="56">
        <f>Reference_WH!$J$21/G32</f>
        <v>0.74758758567802241</v>
      </c>
      <c r="J32" s="53">
        <f t="shared" si="7"/>
        <v>118.98891909041825</v>
      </c>
      <c r="K32" s="46">
        <v>90.01108090958175</v>
      </c>
      <c r="L32" s="40">
        <v>30004079</v>
      </c>
      <c r="M32" s="48">
        <v>51.2</v>
      </c>
      <c r="N32" s="48">
        <f t="shared" si="8"/>
        <v>64.5</v>
      </c>
      <c r="O32" s="48">
        <f t="shared" si="9"/>
        <v>150.89999999999998</v>
      </c>
      <c r="P32" s="43">
        <f t="shared" si="10"/>
        <v>1.8850304162311071</v>
      </c>
      <c r="Q32" s="52">
        <f t="shared" si="11"/>
        <v>80.46144885260486</v>
      </c>
      <c r="R32" s="48">
        <v>128.53855114739514</v>
      </c>
    </row>
    <row r="33" spans="2:17" x14ac:dyDescent="0.35">
      <c r="B33" s="41" t="s">
        <v>129</v>
      </c>
      <c r="C33" s="54">
        <f>Reference_WH!$J$21</f>
        <v>96.513557311032685</v>
      </c>
      <c r="D33" s="54">
        <v>0</v>
      </c>
      <c r="E33" s="54"/>
      <c r="F33" s="42"/>
      <c r="G33" s="46">
        <v>202.1</v>
      </c>
      <c r="I33" s="56">
        <f>Reference_WH!$J$21/G33</f>
        <v>0.47755347506696033</v>
      </c>
      <c r="J33" s="46">
        <f>Reference_WH!O7</f>
        <v>209</v>
      </c>
      <c r="M33" s="48">
        <v>115.7</v>
      </c>
      <c r="N33" s="51"/>
      <c r="O33" s="48">
        <f t="shared" si="9"/>
        <v>86.399999999999991</v>
      </c>
      <c r="P33" s="43">
        <f t="shared" si="10"/>
        <v>0.83417076327599549</v>
      </c>
      <c r="Q33" s="48">
        <f>Reference_WH!O7</f>
        <v>209</v>
      </c>
    </row>
  </sheetData>
  <mergeCells count="16">
    <mergeCell ref="F3:K3"/>
    <mergeCell ref="L3:R3"/>
    <mergeCell ref="G21:I21"/>
    <mergeCell ref="G4:I4"/>
    <mergeCell ref="L4:L5"/>
    <mergeCell ref="L21:L22"/>
    <mergeCell ref="J4:K4"/>
    <mergeCell ref="F20:K20"/>
    <mergeCell ref="F4:F5"/>
    <mergeCell ref="F21:F22"/>
    <mergeCell ref="J21:K21"/>
    <mergeCell ref="L20:R20"/>
    <mergeCell ref="M4:P4"/>
    <mergeCell ref="M21:P21"/>
    <mergeCell ref="Q4:R4"/>
    <mergeCell ref="Q21:R21"/>
  </mergeCells>
  <phoneticPr fontId="9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ECF5C-94EE-4968-93B1-E7169C188374}">
  <sheetPr filterMode="1"/>
  <dimension ref="A1:R321"/>
  <sheetViews>
    <sheetView topLeftCell="B1" zoomScale="110" zoomScaleNormal="110" workbookViewId="0">
      <selection activeCell="M1" sqref="M1:M1048576"/>
    </sheetView>
  </sheetViews>
  <sheetFormatPr defaultRowHeight="14.5" x14ac:dyDescent="0.35"/>
  <cols>
    <col min="2" max="2" width="8.54296875" bestFit="1" customWidth="1"/>
    <col min="3" max="3" width="13.1796875" bestFit="1" customWidth="1"/>
    <col min="4" max="4" width="9.1796875" style="66"/>
    <col min="5" max="5" width="17.7265625" bestFit="1" customWidth="1"/>
    <col min="6" max="6" width="17.54296875" bestFit="1" customWidth="1"/>
    <col min="7" max="7" width="16.7265625" bestFit="1" customWidth="1"/>
    <col min="8" max="8" width="14.7265625" bestFit="1" customWidth="1"/>
    <col min="9" max="9" width="14.453125" bestFit="1" customWidth="1"/>
    <col min="10" max="10" width="14.54296875" bestFit="1" customWidth="1"/>
    <col min="12" max="12" width="17" bestFit="1" customWidth="1"/>
    <col min="13" max="13" width="14.7265625" bestFit="1" customWidth="1"/>
    <col min="15" max="15" width="16.453125" bestFit="1" customWidth="1"/>
    <col min="16" max="16" width="21" bestFit="1" customWidth="1"/>
    <col min="17" max="17" width="13.1796875" bestFit="1" customWidth="1"/>
    <col min="18" max="18" width="17.7265625" bestFit="1" customWidth="1"/>
  </cols>
  <sheetData>
    <row r="1" spans="1:18" ht="15" thickBot="1" x14ac:dyDescent="0.4">
      <c r="A1" s="71" t="s">
        <v>49</v>
      </c>
      <c r="B1" s="71" t="s">
        <v>146</v>
      </c>
      <c r="C1" s="61" t="s">
        <v>147</v>
      </c>
      <c r="D1" s="72" t="s">
        <v>161</v>
      </c>
      <c r="E1" s="62" t="s">
        <v>148</v>
      </c>
      <c r="F1" s="62" t="s">
        <v>149</v>
      </c>
      <c r="G1" s="62" t="s">
        <v>150</v>
      </c>
      <c r="H1" s="62" t="s">
        <v>151</v>
      </c>
      <c r="I1" s="63" t="s">
        <v>152</v>
      </c>
      <c r="J1" s="62" t="s">
        <v>153</v>
      </c>
      <c r="L1" s="64" t="s">
        <v>154</v>
      </c>
      <c r="M1" s="64" t="s">
        <v>155</v>
      </c>
      <c r="O1" s="64" t="s">
        <v>156</v>
      </c>
      <c r="P1" s="64" t="s">
        <v>157</v>
      </c>
      <c r="Q1" s="65" t="s">
        <v>162</v>
      </c>
      <c r="R1" s="65" t="s">
        <v>163</v>
      </c>
    </row>
    <row r="2" spans="1:18" x14ac:dyDescent="0.35">
      <c r="A2" t="s">
        <v>99</v>
      </c>
      <c r="B2" t="s">
        <v>96</v>
      </c>
      <c r="C2" s="66">
        <v>30003878</v>
      </c>
      <c r="D2" s="66">
        <v>1</v>
      </c>
      <c r="E2" s="57">
        <v>113.14944382262976</v>
      </c>
      <c r="F2" s="57">
        <v>113.21921900518066</v>
      </c>
      <c r="G2" s="57">
        <v>5.1634170617595014</v>
      </c>
      <c r="H2" s="57">
        <v>132.61509915046369</v>
      </c>
      <c r="I2" s="67">
        <v>0.74419999999999997</v>
      </c>
      <c r="J2" s="57">
        <v>1.4278999999999999</v>
      </c>
      <c r="L2" s="68">
        <f>H2/I2</f>
        <v>178.19819826721809</v>
      </c>
      <c r="M2" s="68">
        <f>G2*29.3297222222222</f>
        <v>151.4415881388889</v>
      </c>
      <c r="O2" s="68">
        <v>237.62228281844716</v>
      </c>
      <c r="P2" s="68">
        <v>135.70233288418427</v>
      </c>
      <c r="Q2" s="69">
        <f>O2-L2</f>
        <v>59.424084551229072</v>
      </c>
      <c r="R2" s="69">
        <f>P2-L2</f>
        <v>-42.495865383033816</v>
      </c>
    </row>
    <row r="3" spans="1:18" x14ac:dyDescent="0.35">
      <c r="A3" t="s">
        <v>99</v>
      </c>
      <c r="B3" t="s">
        <v>96</v>
      </c>
      <c r="C3" s="66">
        <v>30003878</v>
      </c>
      <c r="D3" s="66">
        <v>2</v>
      </c>
      <c r="E3" s="57">
        <v>105.28754207146723</v>
      </c>
      <c r="F3" s="57">
        <v>105.33611770388409</v>
      </c>
      <c r="G3" s="57">
        <v>5.0578449761807835</v>
      </c>
      <c r="H3" s="57">
        <v>107.05561655790969</v>
      </c>
      <c r="I3" s="67">
        <v>0.74109999999999998</v>
      </c>
      <c r="J3" s="57">
        <v>1.4278999999999999</v>
      </c>
      <c r="L3" s="68">
        <f t="shared" ref="L3:L66" si="0">H3/I3</f>
        <v>144.45502166766926</v>
      </c>
      <c r="M3" s="68">
        <f t="shared" ref="M3:M66" si="1">G3*29.3297222222222</f>
        <v>148.34518819444443</v>
      </c>
      <c r="O3" s="68">
        <v>220.52512209947278</v>
      </c>
      <c r="P3" s="68">
        <v>126.25412378238782</v>
      </c>
      <c r="Q3" s="69">
        <f t="shared" ref="Q3:Q66" si="2">O3-L3</f>
        <v>76.070100431803525</v>
      </c>
      <c r="R3" s="69">
        <f t="shared" ref="R3:R66" si="3">P3-L3</f>
        <v>-18.200897885281435</v>
      </c>
    </row>
    <row r="4" spans="1:18" x14ac:dyDescent="0.35">
      <c r="A4" t="s">
        <v>99</v>
      </c>
      <c r="B4" t="s">
        <v>96</v>
      </c>
      <c r="C4" s="66">
        <v>30003878</v>
      </c>
      <c r="D4" s="66">
        <v>3</v>
      </c>
      <c r="E4" s="57">
        <v>105.5598117486055</v>
      </c>
      <c r="F4" s="57">
        <v>105.59353549300585</v>
      </c>
      <c r="G4" s="57">
        <v>5.3117877664864093</v>
      </c>
      <c r="H4" s="57">
        <v>108.65553641357373</v>
      </c>
      <c r="I4" s="67">
        <v>0.74129999999999996</v>
      </c>
      <c r="J4" s="57">
        <v>1.4278999999999999</v>
      </c>
      <c r="L4" s="68">
        <f t="shared" si="0"/>
        <v>146.57431055385638</v>
      </c>
      <c r="M4" s="68">
        <f t="shared" si="1"/>
        <v>155.79325969444446</v>
      </c>
      <c r="O4" s="68">
        <v>221.76905342968951</v>
      </c>
      <c r="P4" s="68">
        <v>126.5626700161762</v>
      </c>
      <c r="Q4" s="69">
        <f t="shared" si="2"/>
        <v>75.194742875833128</v>
      </c>
      <c r="R4" s="69">
        <f t="shared" si="3"/>
        <v>-20.011640537680179</v>
      </c>
    </row>
    <row r="5" spans="1:18" x14ac:dyDescent="0.35">
      <c r="A5" t="s">
        <v>99</v>
      </c>
      <c r="B5" t="s">
        <v>96</v>
      </c>
      <c r="C5" s="66">
        <v>30003878</v>
      </c>
      <c r="D5" s="66">
        <v>4</v>
      </c>
      <c r="E5" s="57">
        <v>102.32490932311751</v>
      </c>
      <c r="F5" s="57">
        <v>102.35081036017699</v>
      </c>
      <c r="G5" s="57">
        <v>5.3407626251337801</v>
      </c>
      <c r="H5" s="57">
        <v>100.97853678009612</v>
      </c>
      <c r="I5" s="67">
        <v>0.74009999999999998</v>
      </c>
      <c r="J5" s="57">
        <v>1.4278999999999999</v>
      </c>
      <c r="L5" s="68">
        <f t="shared" si="0"/>
        <v>136.43904442655875</v>
      </c>
      <c r="M5" s="68">
        <f t="shared" si="1"/>
        <v>156.64308424999999</v>
      </c>
      <c r="O5" s="68">
        <v>214.49437133796576</v>
      </c>
      <c r="P5" s="68">
        <v>122.67612451003208</v>
      </c>
      <c r="Q5" s="69">
        <f t="shared" si="2"/>
        <v>78.055326911407008</v>
      </c>
      <c r="R5" s="69">
        <f t="shared" si="3"/>
        <v>-13.76291991652667</v>
      </c>
    </row>
    <row r="6" spans="1:18" x14ac:dyDescent="0.35">
      <c r="A6" t="s">
        <v>99</v>
      </c>
      <c r="B6" t="s">
        <v>96</v>
      </c>
      <c r="C6" s="66">
        <v>30003878</v>
      </c>
      <c r="D6" s="66">
        <v>5</v>
      </c>
      <c r="E6" s="57">
        <v>107.18883680756161</v>
      </c>
      <c r="F6" s="57">
        <v>107.2162260410847</v>
      </c>
      <c r="G6" s="57">
        <v>5.2841726206824742</v>
      </c>
      <c r="H6" s="57">
        <v>105.4426183384319</v>
      </c>
      <c r="I6" s="67">
        <v>0.74080000000000001</v>
      </c>
      <c r="J6" s="57">
        <v>1.4278999999999999</v>
      </c>
      <c r="L6" s="68">
        <f t="shared" si="0"/>
        <v>142.33614786505385</v>
      </c>
      <c r="M6" s="68">
        <f t="shared" si="1"/>
        <v>154.98331513888888</v>
      </c>
      <c r="O6" s="68">
        <v>224.64222447324846</v>
      </c>
      <c r="P6" s="68">
        <v>128.50752575871954</v>
      </c>
      <c r="Q6" s="69">
        <f t="shared" si="2"/>
        <v>82.306076608194616</v>
      </c>
      <c r="R6" s="69">
        <f t="shared" si="3"/>
        <v>-13.828622106334308</v>
      </c>
    </row>
    <row r="7" spans="1:18" x14ac:dyDescent="0.35">
      <c r="A7" t="s">
        <v>99</v>
      </c>
      <c r="B7" t="s">
        <v>96</v>
      </c>
      <c r="C7" s="66">
        <v>30003878</v>
      </c>
      <c r="D7" s="66">
        <v>6</v>
      </c>
      <c r="E7" s="57">
        <v>99.230238984912987</v>
      </c>
      <c r="F7" s="57">
        <v>99.250174334908735</v>
      </c>
      <c r="G7" s="57">
        <v>5.5152916391222444</v>
      </c>
      <c r="H7" s="57">
        <v>95.154305372820602</v>
      </c>
      <c r="I7" s="67">
        <v>0.73899999999999999</v>
      </c>
      <c r="J7" s="57">
        <v>1.4278999999999999</v>
      </c>
      <c r="L7" s="68">
        <f t="shared" si="0"/>
        <v>128.76090036917537</v>
      </c>
      <c r="M7" s="68">
        <f t="shared" si="1"/>
        <v>161.76197174999999</v>
      </c>
      <c r="O7" s="68">
        <v>208.25412554986343</v>
      </c>
      <c r="P7" s="68">
        <v>118.95993053097597</v>
      </c>
      <c r="Q7" s="69">
        <f t="shared" si="2"/>
        <v>79.493225180688057</v>
      </c>
      <c r="R7" s="69">
        <f t="shared" si="3"/>
        <v>-9.800969838199407</v>
      </c>
    </row>
    <row r="8" spans="1:18" x14ac:dyDescent="0.35">
      <c r="A8" t="s">
        <v>99</v>
      </c>
      <c r="B8" t="s">
        <v>96</v>
      </c>
      <c r="C8" s="66">
        <v>30003878</v>
      </c>
      <c r="D8" s="66">
        <v>7</v>
      </c>
      <c r="E8" s="57">
        <v>98.123122248004094</v>
      </c>
      <c r="F8" s="57">
        <v>98.140940612954324</v>
      </c>
      <c r="G8" s="57">
        <v>5.4922412475020641</v>
      </c>
      <c r="H8" s="57">
        <v>93.885704070576949</v>
      </c>
      <c r="I8" s="67">
        <v>0.73880000000000001</v>
      </c>
      <c r="J8" s="57">
        <v>1.4278999999999999</v>
      </c>
      <c r="L8" s="68">
        <f t="shared" si="0"/>
        <v>127.07864654923789</v>
      </c>
      <c r="M8" s="68">
        <f t="shared" si="1"/>
        <v>161.08591016666665</v>
      </c>
      <c r="O8" s="68">
        <v>205.7950631869179</v>
      </c>
      <c r="P8" s="68">
        <v>117.63048223288023</v>
      </c>
      <c r="Q8" s="69">
        <f t="shared" si="2"/>
        <v>78.716416637680013</v>
      </c>
      <c r="R8" s="69">
        <f t="shared" si="3"/>
        <v>-9.4481643163576621</v>
      </c>
    </row>
    <row r="9" spans="1:18" x14ac:dyDescent="0.35">
      <c r="A9" t="s">
        <v>99</v>
      </c>
      <c r="B9" t="s">
        <v>96</v>
      </c>
      <c r="C9" s="66">
        <v>30003878</v>
      </c>
      <c r="D9" s="66">
        <v>8</v>
      </c>
      <c r="E9" s="57">
        <v>96.56314427533701</v>
      </c>
      <c r="F9" s="57">
        <v>96.581695022114545</v>
      </c>
      <c r="G9" s="57">
        <v>5.5124427135916401</v>
      </c>
      <c r="H9" s="57">
        <v>88.933363592108947</v>
      </c>
      <c r="I9" s="67">
        <v>0.73770000000000002</v>
      </c>
      <c r="J9" s="57">
        <v>1.4278999999999999</v>
      </c>
      <c r="L9" s="68">
        <f t="shared" si="0"/>
        <v>120.55491879098406</v>
      </c>
      <c r="M9" s="68">
        <f t="shared" si="1"/>
        <v>161.67841355555555</v>
      </c>
      <c r="O9" s="68">
        <v>202.41035659027042</v>
      </c>
      <c r="P9" s="68">
        <v>115.7616575327071</v>
      </c>
      <c r="Q9" s="69">
        <f t="shared" si="2"/>
        <v>81.855437799286364</v>
      </c>
      <c r="R9" s="69">
        <f t="shared" si="3"/>
        <v>-4.7932612582769565</v>
      </c>
    </row>
    <row r="10" spans="1:18" x14ac:dyDescent="0.35">
      <c r="A10" t="s">
        <v>99</v>
      </c>
      <c r="B10" t="s">
        <v>96</v>
      </c>
      <c r="C10" s="66">
        <v>30003878</v>
      </c>
      <c r="D10" s="66">
        <v>9</v>
      </c>
      <c r="E10" s="57">
        <v>96.496005770596838</v>
      </c>
      <c r="F10" s="57">
        <v>96.513557311032685</v>
      </c>
      <c r="G10" s="57">
        <v>5.2503092653451695</v>
      </c>
      <c r="H10" s="57">
        <v>89.408544148427438</v>
      </c>
      <c r="I10" s="67">
        <v>0.7379</v>
      </c>
      <c r="J10" s="57">
        <v>1.4278999999999999</v>
      </c>
      <c r="L10" s="68">
        <f t="shared" si="0"/>
        <v>121.1662070042383</v>
      </c>
      <c r="M10" s="68">
        <f t="shared" si="1"/>
        <v>153.99011233333331</v>
      </c>
      <c r="O10" s="68">
        <v>202.14124920979285</v>
      </c>
      <c r="P10" s="68">
        <v>115.67997933422258</v>
      </c>
      <c r="Q10" s="69">
        <f t="shared" si="2"/>
        <v>80.975042205554544</v>
      </c>
      <c r="R10" s="69">
        <f t="shared" si="3"/>
        <v>-5.4862276700157224</v>
      </c>
    </row>
    <row r="11" spans="1:18" x14ac:dyDescent="0.35">
      <c r="A11" t="s">
        <v>99</v>
      </c>
      <c r="B11" t="s">
        <v>96</v>
      </c>
      <c r="C11" s="66">
        <v>30003878</v>
      </c>
      <c r="D11" s="66">
        <v>10</v>
      </c>
      <c r="E11" s="57">
        <v>96.092550646386471</v>
      </c>
      <c r="F11" s="57">
        <v>96.109880763730459</v>
      </c>
      <c r="G11" s="57">
        <v>5.3439676655270105</v>
      </c>
      <c r="H11" s="57">
        <v>87.145987186869661</v>
      </c>
      <c r="I11" s="67">
        <v>0.73729999999999996</v>
      </c>
      <c r="J11" s="57">
        <v>1.4278999999999999</v>
      </c>
      <c r="L11" s="68">
        <f t="shared" si="0"/>
        <v>118.19610360351237</v>
      </c>
      <c r="M11" s="68">
        <f t="shared" si="1"/>
        <v>156.73708719444446</v>
      </c>
      <c r="O11" s="68">
        <v>201.22277402299639</v>
      </c>
      <c r="P11" s="68">
        <v>115.1961437886313</v>
      </c>
      <c r="Q11" s="69">
        <f t="shared" si="2"/>
        <v>83.02667041948402</v>
      </c>
      <c r="R11" s="69">
        <f t="shared" si="3"/>
        <v>-2.9999598148810662</v>
      </c>
    </row>
    <row r="12" spans="1:18" x14ac:dyDescent="0.35">
      <c r="A12" t="s">
        <v>99</v>
      </c>
      <c r="B12" t="s">
        <v>96</v>
      </c>
      <c r="C12" s="66">
        <v>30003878</v>
      </c>
      <c r="D12" s="66">
        <v>11</v>
      </c>
      <c r="E12" s="57">
        <v>97.578646603275104</v>
      </c>
      <c r="F12" s="57">
        <v>97.618521359637157</v>
      </c>
      <c r="G12" s="57">
        <v>4.8707547946243421</v>
      </c>
      <c r="H12" s="57">
        <v>95.324324104293211</v>
      </c>
      <c r="I12" s="67">
        <v>0.73909999999999998</v>
      </c>
      <c r="J12" s="57">
        <v>1.4278999999999999</v>
      </c>
      <c r="L12" s="68">
        <f t="shared" si="0"/>
        <v>128.97351387402682</v>
      </c>
      <c r="M12" s="68">
        <f t="shared" si="1"/>
        <v>142.85788513888889</v>
      </c>
      <c r="O12" s="68">
        <v>204.36215814136696</v>
      </c>
      <c r="P12" s="68">
        <v>117.00424388114766</v>
      </c>
      <c r="Q12" s="69">
        <f t="shared" si="2"/>
        <v>75.38864426734014</v>
      </c>
      <c r="R12" s="69">
        <f t="shared" si="3"/>
        <v>-11.969269992879163</v>
      </c>
    </row>
    <row r="13" spans="1:18" x14ac:dyDescent="0.35">
      <c r="A13" t="s">
        <v>99</v>
      </c>
      <c r="B13" t="s">
        <v>96</v>
      </c>
      <c r="C13" s="66">
        <v>30003878</v>
      </c>
      <c r="D13" s="66">
        <v>12</v>
      </c>
      <c r="E13" s="57">
        <v>100.56972427855709</v>
      </c>
      <c r="F13" s="57">
        <v>100.59834260372971</v>
      </c>
      <c r="G13" s="57">
        <v>5.1298126994800537</v>
      </c>
      <c r="H13" s="57">
        <v>97.412502879142409</v>
      </c>
      <c r="I13" s="67">
        <v>0.73939999999999995</v>
      </c>
      <c r="J13" s="57">
        <v>1.4278999999999999</v>
      </c>
      <c r="L13" s="68">
        <f t="shared" si="0"/>
        <v>131.74533794852911</v>
      </c>
      <c r="M13" s="68">
        <f t="shared" si="1"/>
        <v>150.45598152777777</v>
      </c>
      <c r="O13" s="68">
        <v>210.8921065591833</v>
      </c>
      <c r="P13" s="68">
        <v>120.57570759826319</v>
      </c>
      <c r="Q13" s="69">
        <f t="shared" si="2"/>
        <v>79.146768610654192</v>
      </c>
      <c r="R13" s="69">
        <f t="shared" si="3"/>
        <v>-11.169630350265919</v>
      </c>
    </row>
    <row r="14" spans="1:18" x14ac:dyDescent="0.35">
      <c r="A14" t="s">
        <v>99</v>
      </c>
      <c r="B14" t="s">
        <v>96</v>
      </c>
      <c r="C14" s="66">
        <v>30003878</v>
      </c>
      <c r="D14" s="66">
        <v>13</v>
      </c>
      <c r="E14" s="57">
        <v>96.345643428641864</v>
      </c>
      <c r="F14" s="57">
        <v>96.375680874539555</v>
      </c>
      <c r="G14" s="57">
        <v>5.1415968878744582</v>
      </c>
      <c r="H14" s="57">
        <v>89.247244326479645</v>
      </c>
      <c r="I14" s="67">
        <v>0.73780000000000001</v>
      </c>
      <c r="J14" s="57">
        <v>1.4278999999999999</v>
      </c>
      <c r="L14" s="68">
        <f t="shared" si="0"/>
        <v>120.9640069483324</v>
      </c>
      <c r="M14" s="68">
        <f t="shared" si="1"/>
        <v>150.80160849999999</v>
      </c>
      <c r="O14" s="68">
        <v>201.84289102830513</v>
      </c>
      <c r="P14" s="68">
        <v>115.51466070210292</v>
      </c>
      <c r="Q14" s="69">
        <f t="shared" si="2"/>
        <v>80.878884079972735</v>
      </c>
      <c r="R14" s="69">
        <f t="shared" si="3"/>
        <v>-5.4493462462294815</v>
      </c>
    </row>
    <row r="15" spans="1:18" x14ac:dyDescent="0.35">
      <c r="A15" t="s">
        <v>99</v>
      </c>
      <c r="B15" t="s">
        <v>96</v>
      </c>
      <c r="C15" s="66">
        <v>30003878</v>
      </c>
      <c r="D15" s="66">
        <v>14</v>
      </c>
      <c r="E15" s="57">
        <v>98.314191539678248</v>
      </c>
      <c r="F15" s="57">
        <v>98.333802232282466</v>
      </c>
      <c r="G15" s="57">
        <v>5.4022735005256379</v>
      </c>
      <c r="H15" s="57">
        <v>86.579258082907998</v>
      </c>
      <c r="I15" s="67">
        <v>0.73719999999999997</v>
      </c>
      <c r="J15" s="57">
        <v>1.4278999999999999</v>
      </c>
      <c r="L15" s="68">
        <f t="shared" si="0"/>
        <v>117.44337775760717</v>
      </c>
      <c r="M15" s="68">
        <f t="shared" si="1"/>
        <v>158.44718113888891</v>
      </c>
      <c r="O15" s="68">
        <v>205.40320752194964</v>
      </c>
      <c r="P15" s="68">
        <v>117.86152998041833</v>
      </c>
      <c r="Q15" s="69">
        <f t="shared" si="2"/>
        <v>87.959829764342473</v>
      </c>
      <c r="R15" s="69">
        <f t="shared" si="3"/>
        <v>0.41815222281115894</v>
      </c>
    </row>
    <row r="16" spans="1:18" x14ac:dyDescent="0.35">
      <c r="A16" t="s">
        <v>99</v>
      </c>
      <c r="B16" t="s">
        <v>96</v>
      </c>
      <c r="C16" s="66">
        <v>30003878</v>
      </c>
      <c r="D16" s="66">
        <v>15</v>
      </c>
      <c r="E16" s="57">
        <v>80.989968941252314</v>
      </c>
      <c r="F16" s="57">
        <v>81.001536728006357</v>
      </c>
      <c r="G16" s="57">
        <v>5.2389459412617132</v>
      </c>
      <c r="H16" s="57">
        <v>61.246467132317477</v>
      </c>
      <c r="I16" s="67">
        <v>0.72899999999999998</v>
      </c>
      <c r="J16" s="57">
        <v>1.4278999999999999</v>
      </c>
      <c r="L16" s="68">
        <f t="shared" si="0"/>
        <v>84.014358206196817</v>
      </c>
      <c r="M16" s="68">
        <f t="shared" si="1"/>
        <v>153.65682919444447</v>
      </c>
      <c r="O16" s="68">
        <v>169.51115172952316</v>
      </c>
      <c r="P16" s="68">
        <v>97.08821868604025</v>
      </c>
      <c r="Q16" s="69">
        <f t="shared" si="2"/>
        <v>85.496793523326346</v>
      </c>
      <c r="R16" s="69">
        <f t="shared" si="3"/>
        <v>13.073860479843432</v>
      </c>
    </row>
    <row r="17" spans="1:18" x14ac:dyDescent="0.35">
      <c r="A17" t="s">
        <v>99</v>
      </c>
      <c r="B17" t="s">
        <v>96</v>
      </c>
      <c r="C17" s="66">
        <v>30003878</v>
      </c>
      <c r="D17" s="66">
        <v>16</v>
      </c>
      <c r="E17" s="57">
        <v>112.96860638715002</v>
      </c>
      <c r="F17" s="57">
        <v>113.03082488090401</v>
      </c>
      <c r="G17" s="57">
        <v>5.0536363378067426</v>
      </c>
      <c r="H17" s="57">
        <v>120.26040468239471</v>
      </c>
      <c r="I17" s="67">
        <v>0.7429</v>
      </c>
      <c r="J17" s="57">
        <v>1.4278999999999999</v>
      </c>
      <c r="L17" s="68">
        <f t="shared" si="0"/>
        <v>161.87966709166065</v>
      </c>
      <c r="M17" s="68">
        <f t="shared" si="1"/>
        <v>148.22175000000001</v>
      </c>
      <c r="O17" s="68">
        <v>235.83297276926245</v>
      </c>
      <c r="P17" s="68">
        <v>135.47644201038682</v>
      </c>
      <c r="Q17" s="69">
        <f t="shared" si="2"/>
        <v>73.953305677601804</v>
      </c>
      <c r="R17" s="69">
        <f t="shared" si="3"/>
        <v>-26.403225081273831</v>
      </c>
    </row>
    <row r="18" spans="1:18" hidden="1" x14ac:dyDescent="0.35">
      <c r="A18" t="s">
        <v>99</v>
      </c>
      <c r="B18" t="s">
        <v>46</v>
      </c>
      <c r="C18" s="66">
        <v>30003879</v>
      </c>
      <c r="D18" s="66">
        <v>1</v>
      </c>
      <c r="E18" s="57">
        <v>113.21921899760397</v>
      </c>
      <c r="F18" s="57">
        <v>113.21921900518066</v>
      </c>
      <c r="G18" s="57">
        <v>5.2867301779575184</v>
      </c>
      <c r="H18" s="57">
        <v>68.461081348082686</v>
      </c>
      <c r="I18" s="67">
        <v>0.83499999999999996</v>
      </c>
      <c r="J18" s="57">
        <v>1.4278999999999999</v>
      </c>
      <c r="L18" s="68">
        <f t="shared" si="0"/>
        <v>81.98931897973975</v>
      </c>
      <c r="M18" s="68">
        <f t="shared" si="1"/>
        <v>155.05832758333335</v>
      </c>
      <c r="O18" s="68">
        <v>237.62228281844716</v>
      </c>
      <c r="P18" s="68">
        <v>135.70233288418427</v>
      </c>
      <c r="Q18" s="69">
        <f t="shared" si="2"/>
        <v>155.63296383870741</v>
      </c>
      <c r="R18" s="69">
        <f t="shared" si="3"/>
        <v>53.713013904444523</v>
      </c>
    </row>
    <row r="19" spans="1:18" hidden="1" x14ac:dyDescent="0.35">
      <c r="A19" t="s">
        <v>99</v>
      </c>
      <c r="B19" t="s">
        <v>46</v>
      </c>
      <c r="C19" s="66">
        <v>30003879</v>
      </c>
      <c r="D19" s="66">
        <v>2</v>
      </c>
      <c r="E19" s="57">
        <v>105.33611767641858</v>
      </c>
      <c r="F19" s="57">
        <v>105.33611770388409</v>
      </c>
      <c r="G19" s="57">
        <v>5.1482335874681588</v>
      </c>
      <c r="H19" s="57">
        <v>48.62848691126753</v>
      </c>
      <c r="I19" s="67">
        <v>0.83499999999999996</v>
      </c>
      <c r="J19" s="57">
        <v>1.4278999999999999</v>
      </c>
      <c r="L19" s="68">
        <f t="shared" si="0"/>
        <v>58.237708875769499</v>
      </c>
      <c r="M19" s="68">
        <f t="shared" si="1"/>
        <v>150.99626105555558</v>
      </c>
      <c r="O19" s="68">
        <v>220.52512209947278</v>
      </c>
      <c r="P19" s="68">
        <v>126.25412378238782</v>
      </c>
      <c r="Q19" s="69">
        <f t="shared" si="2"/>
        <v>162.28741322370328</v>
      </c>
      <c r="R19" s="69">
        <f t="shared" si="3"/>
        <v>68.016414906618323</v>
      </c>
    </row>
    <row r="20" spans="1:18" hidden="1" x14ac:dyDescent="0.35">
      <c r="A20" t="s">
        <v>99</v>
      </c>
      <c r="B20" t="s">
        <v>46</v>
      </c>
      <c r="C20" s="66">
        <v>30003879</v>
      </c>
      <c r="D20" s="66">
        <v>3</v>
      </c>
      <c r="E20" s="57">
        <v>105.59353547406414</v>
      </c>
      <c r="F20" s="57">
        <v>105.59353549300585</v>
      </c>
      <c r="G20" s="57">
        <v>5.4026943638894984</v>
      </c>
      <c r="H20" s="57">
        <v>49.236704697548035</v>
      </c>
      <c r="I20" s="67">
        <v>0.83499999999999996</v>
      </c>
      <c r="J20" s="57">
        <v>1.4278999999999999</v>
      </c>
      <c r="L20" s="68">
        <f t="shared" si="0"/>
        <v>58.96611341023717</v>
      </c>
      <c r="M20" s="68">
        <f t="shared" si="1"/>
        <v>158.45952494444444</v>
      </c>
      <c r="O20" s="68">
        <v>221.76905342968951</v>
      </c>
      <c r="P20" s="68">
        <v>126.5626700161762</v>
      </c>
      <c r="Q20" s="69">
        <f t="shared" si="2"/>
        <v>162.80294001945234</v>
      </c>
      <c r="R20" s="69">
        <f t="shared" si="3"/>
        <v>67.596556605939028</v>
      </c>
    </row>
    <row r="21" spans="1:18" hidden="1" x14ac:dyDescent="0.35">
      <c r="A21" t="s">
        <v>99</v>
      </c>
      <c r="B21" t="s">
        <v>46</v>
      </c>
      <c r="C21" s="66">
        <v>30003879</v>
      </c>
      <c r="D21" s="66">
        <v>4</v>
      </c>
      <c r="E21" s="57">
        <v>102.35081032797606</v>
      </c>
      <c r="F21" s="57">
        <v>102.35081036017699</v>
      </c>
      <c r="G21" s="57">
        <v>5.4062878943430581</v>
      </c>
      <c r="H21" s="57">
        <v>44.212842652031064</v>
      </c>
      <c r="I21" s="67">
        <v>0.83499999999999996</v>
      </c>
      <c r="J21" s="57">
        <v>1.4278999999999999</v>
      </c>
      <c r="L21" s="68">
        <f t="shared" si="0"/>
        <v>52.949512158121038</v>
      </c>
      <c r="M21" s="68">
        <f t="shared" si="1"/>
        <v>158.56492219444445</v>
      </c>
      <c r="O21" s="68">
        <v>214.49437133796576</v>
      </c>
      <c r="P21" s="68">
        <v>122.67612451003208</v>
      </c>
      <c r="Q21" s="69">
        <f t="shared" si="2"/>
        <v>161.54485917984471</v>
      </c>
      <c r="R21" s="69">
        <f t="shared" si="3"/>
        <v>69.726612351911044</v>
      </c>
    </row>
    <row r="22" spans="1:18" hidden="1" x14ac:dyDescent="0.35">
      <c r="A22" t="s">
        <v>99</v>
      </c>
      <c r="B22" t="s">
        <v>46</v>
      </c>
      <c r="C22" s="66">
        <v>30003879</v>
      </c>
      <c r="D22" s="66">
        <v>5</v>
      </c>
      <c r="E22" s="57">
        <v>107.21622602309004</v>
      </c>
      <c r="F22" s="57">
        <v>107.2162260410847</v>
      </c>
      <c r="G22" s="57">
        <v>5.3632950296911597</v>
      </c>
      <c r="H22" s="57">
        <v>45.490946633581821</v>
      </c>
      <c r="I22" s="67">
        <v>0.83499999999999996</v>
      </c>
      <c r="J22" s="57">
        <v>1.4278999999999999</v>
      </c>
      <c r="L22" s="68">
        <f t="shared" si="0"/>
        <v>54.480175609080028</v>
      </c>
      <c r="M22" s="68">
        <f t="shared" si="1"/>
        <v>157.30395341666667</v>
      </c>
      <c r="O22" s="68">
        <v>224.64222447324846</v>
      </c>
      <c r="P22" s="68">
        <v>128.50752575871954</v>
      </c>
      <c r="Q22" s="69">
        <f t="shared" si="2"/>
        <v>170.16204886416844</v>
      </c>
      <c r="R22" s="69">
        <f t="shared" si="3"/>
        <v>74.027350149639517</v>
      </c>
    </row>
    <row r="23" spans="1:18" hidden="1" x14ac:dyDescent="0.35">
      <c r="A23" t="s">
        <v>99</v>
      </c>
      <c r="B23" t="s">
        <v>46</v>
      </c>
      <c r="C23" s="66">
        <v>30003879</v>
      </c>
      <c r="D23" s="66">
        <v>6</v>
      </c>
      <c r="E23" s="57">
        <v>99.250174309337396</v>
      </c>
      <c r="F23" s="57">
        <v>99.250174334908735</v>
      </c>
      <c r="G23" s="57">
        <v>5.5813348935001512</v>
      </c>
      <c r="H23" s="57">
        <v>39.799724451873843</v>
      </c>
      <c r="I23" s="67">
        <v>0.83499999999999996</v>
      </c>
      <c r="J23" s="57">
        <v>1.4278999999999999</v>
      </c>
      <c r="L23" s="68">
        <f t="shared" si="0"/>
        <v>47.664340660926761</v>
      </c>
      <c r="M23" s="68">
        <f t="shared" si="1"/>
        <v>163.69900205555555</v>
      </c>
      <c r="O23" s="68">
        <v>208.25412554986343</v>
      </c>
      <c r="P23" s="68">
        <v>118.95993053097597</v>
      </c>
      <c r="Q23" s="69">
        <f t="shared" si="2"/>
        <v>160.58978488893666</v>
      </c>
      <c r="R23" s="69">
        <f t="shared" si="3"/>
        <v>71.295589870049213</v>
      </c>
    </row>
    <row r="24" spans="1:18" hidden="1" x14ac:dyDescent="0.35">
      <c r="A24" t="s">
        <v>99</v>
      </c>
      <c r="B24" t="s">
        <v>46</v>
      </c>
      <c r="C24" s="66">
        <v>30003879</v>
      </c>
      <c r="D24" s="66">
        <v>7</v>
      </c>
      <c r="E24" s="57">
        <v>98.140940585488821</v>
      </c>
      <c r="F24" s="57">
        <v>98.140940612954324</v>
      </c>
      <c r="G24" s="57">
        <v>5.565665807343712</v>
      </c>
      <c r="H24" s="57">
        <v>39.258438664797787</v>
      </c>
      <c r="I24" s="67">
        <v>0.83499999999999996</v>
      </c>
      <c r="J24" s="57">
        <v>1.4278999999999999</v>
      </c>
      <c r="L24" s="68">
        <f t="shared" si="0"/>
        <v>47.016094209338668</v>
      </c>
      <c r="M24" s="68">
        <f t="shared" si="1"/>
        <v>163.23943211111111</v>
      </c>
      <c r="O24" s="68">
        <v>205.7950631869179</v>
      </c>
      <c r="P24" s="68">
        <v>117.63048223288023</v>
      </c>
      <c r="Q24" s="69">
        <f t="shared" si="2"/>
        <v>158.77896897757924</v>
      </c>
      <c r="R24" s="69">
        <f t="shared" si="3"/>
        <v>70.614388023541551</v>
      </c>
    </row>
    <row r="25" spans="1:18" hidden="1" x14ac:dyDescent="0.35">
      <c r="A25" t="s">
        <v>99</v>
      </c>
      <c r="B25" t="s">
        <v>46</v>
      </c>
      <c r="C25" s="66">
        <v>30003879</v>
      </c>
      <c r="D25" s="66">
        <v>8</v>
      </c>
      <c r="E25" s="57">
        <v>96.581694988966518</v>
      </c>
      <c r="F25" s="57">
        <v>96.581695022114545</v>
      </c>
      <c r="G25" s="57">
        <v>5.5633024946252903</v>
      </c>
      <c r="H25" s="57">
        <v>35.552848485135506</v>
      </c>
      <c r="I25" s="67">
        <v>0.83499999999999996</v>
      </c>
      <c r="J25" s="57">
        <v>1.4278999999999999</v>
      </c>
      <c r="L25" s="68">
        <f t="shared" si="0"/>
        <v>42.578261658844916</v>
      </c>
      <c r="M25" s="68">
        <f t="shared" si="1"/>
        <v>163.17011680555558</v>
      </c>
      <c r="O25" s="68">
        <v>202.41035659027042</v>
      </c>
      <c r="P25" s="68">
        <v>115.7616575327071</v>
      </c>
      <c r="Q25" s="69">
        <f t="shared" si="2"/>
        <v>159.8320949314255</v>
      </c>
      <c r="R25" s="69">
        <f t="shared" si="3"/>
        <v>73.183395873862196</v>
      </c>
    </row>
    <row r="26" spans="1:18" hidden="1" x14ac:dyDescent="0.35">
      <c r="A26" t="s">
        <v>99</v>
      </c>
      <c r="B26" t="s">
        <v>46</v>
      </c>
      <c r="C26" s="66">
        <v>30003879</v>
      </c>
      <c r="D26" s="66">
        <v>9</v>
      </c>
      <c r="E26" s="57">
        <v>96.513557271255067</v>
      </c>
      <c r="F26" s="57">
        <v>96.513557311032685</v>
      </c>
      <c r="G26" s="57">
        <v>5.3114640249273162</v>
      </c>
      <c r="H26" s="57">
        <v>36.344065382101995</v>
      </c>
      <c r="I26" s="67">
        <v>0.83499999999999996</v>
      </c>
      <c r="J26" s="57">
        <v>1.4278999999999999</v>
      </c>
      <c r="L26" s="68">
        <f t="shared" si="0"/>
        <v>43.525826804912569</v>
      </c>
      <c r="M26" s="68">
        <f t="shared" si="1"/>
        <v>155.78376444444447</v>
      </c>
      <c r="O26" s="68">
        <v>202.14124920979285</v>
      </c>
      <c r="P26" s="68">
        <v>115.67997933422258</v>
      </c>
      <c r="Q26" s="69">
        <f t="shared" si="2"/>
        <v>158.61542240488029</v>
      </c>
      <c r="R26" s="69">
        <f t="shared" si="3"/>
        <v>72.154152529310011</v>
      </c>
    </row>
    <row r="27" spans="1:18" hidden="1" x14ac:dyDescent="0.35">
      <c r="A27" t="s">
        <v>99</v>
      </c>
      <c r="B27" t="s">
        <v>46</v>
      </c>
      <c r="C27" s="66">
        <v>30003879</v>
      </c>
      <c r="D27" s="66">
        <v>10</v>
      </c>
      <c r="E27" s="57">
        <v>96.109880719217415</v>
      </c>
      <c r="F27" s="57">
        <v>96.109880763730459</v>
      </c>
      <c r="G27" s="57">
        <v>5.3928526239025683</v>
      </c>
      <c r="H27" s="57">
        <v>34.521420238286936</v>
      </c>
      <c r="I27" s="67">
        <v>0.83499999999999996</v>
      </c>
      <c r="J27" s="57">
        <v>1.4278999999999999</v>
      </c>
      <c r="L27" s="68">
        <f t="shared" si="0"/>
        <v>41.343018249445436</v>
      </c>
      <c r="M27" s="68">
        <f t="shared" si="1"/>
        <v>158.17086944444443</v>
      </c>
      <c r="O27" s="68">
        <v>201.22277402299639</v>
      </c>
      <c r="P27" s="68">
        <v>115.1961437886313</v>
      </c>
      <c r="Q27" s="69">
        <f t="shared" si="2"/>
        <v>159.87975577355095</v>
      </c>
      <c r="R27" s="69">
        <f t="shared" si="3"/>
        <v>73.853125539185868</v>
      </c>
    </row>
    <row r="28" spans="1:18" hidden="1" x14ac:dyDescent="0.35">
      <c r="A28" t="s">
        <v>99</v>
      </c>
      <c r="B28" t="s">
        <v>46</v>
      </c>
      <c r="C28" s="66">
        <v>30003879</v>
      </c>
      <c r="D28" s="66">
        <v>11</v>
      </c>
      <c r="E28" s="57">
        <v>97.618521295235297</v>
      </c>
      <c r="F28" s="57">
        <v>97.618521359637157</v>
      </c>
      <c r="G28" s="57">
        <v>4.8595857150975066</v>
      </c>
      <c r="H28" s="57">
        <v>42.81744294752199</v>
      </c>
      <c r="I28" s="67">
        <v>0.83499999999999996</v>
      </c>
      <c r="J28" s="57">
        <v>1.4278999999999999</v>
      </c>
      <c r="L28" s="68">
        <f t="shared" si="0"/>
        <v>51.27837478745149</v>
      </c>
      <c r="M28" s="68">
        <f t="shared" si="1"/>
        <v>142.53029913888889</v>
      </c>
      <c r="O28" s="68">
        <v>204.36215814136696</v>
      </c>
      <c r="P28" s="68">
        <v>117.00424388114766</v>
      </c>
      <c r="Q28" s="69">
        <f t="shared" si="2"/>
        <v>153.08378335391546</v>
      </c>
      <c r="R28" s="69">
        <f t="shared" si="3"/>
        <v>65.725869093696161</v>
      </c>
    </row>
    <row r="29" spans="1:18" hidden="1" x14ac:dyDescent="0.35">
      <c r="A29" t="s">
        <v>99</v>
      </c>
      <c r="B29" t="s">
        <v>46</v>
      </c>
      <c r="C29" s="66">
        <v>30003879</v>
      </c>
      <c r="D29" s="66">
        <v>12</v>
      </c>
      <c r="E29" s="57">
        <v>100.59834254879871</v>
      </c>
      <c r="F29" s="57">
        <v>100.59834260372971</v>
      </c>
      <c r="G29" s="57">
        <v>5.1731940532451954</v>
      </c>
      <c r="H29" s="57">
        <v>42.577262180003252</v>
      </c>
      <c r="I29" s="67">
        <v>0.83499999999999996</v>
      </c>
      <c r="J29" s="57">
        <v>1.4278999999999999</v>
      </c>
      <c r="L29" s="68">
        <f t="shared" si="0"/>
        <v>50.990733149704496</v>
      </c>
      <c r="M29" s="68">
        <f t="shared" si="1"/>
        <v>151.72834458333332</v>
      </c>
      <c r="O29" s="68">
        <v>210.8921065591833</v>
      </c>
      <c r="P29" s="68">
        <v>120.57570759826319</v>
      </c>
      <c r="Q29" s="69">
        <f t="shared" si="2"/>
        <v>159.90137340947882</v>
      </c>
      <c r="R29" s="69">
        <f t="shared" si="3"/>
        <v>69.584974448558697</v>
      </c>
    </row>
    <row r="30" spans="1:18" hidden="1" x14ac:dyDescent="0.35">
      <c r="A30" t="s">
        <v>99</v>
      </c>
      <c r="B30" t="s">
        <v>46</v>
      </c>
      <c r="C30" s="66">
        <v>30003879</v>
      </c>
      <c r="D30" s="66">
        <v>13</v>
      </c>
      <c r="E30" s="57">
        <v>96.375680804455172</v>
      </c>
      <c r="F30" s="57">
        <v>96.375680874539555</v>
      </c>
      <c r="G30" s="57">
        <v>5.1128162737837082</v>
      </c>
      <c r="H30" s="57">
        <v>37.822312359476101</v>
      </c>
      <c r="I30" s="67">
        <v>0.83499999999999996</v>
      </c>
      <c r="J30" s="57">
        <v>1.4278999999999999</v>
      </c>
      <c r="L30" s="68">
        <f t="shared" si="0"/>
        <v>45.296182466438445</v>
      </c>
      <c r="M30" s="68">
        <f t="shared" si="1"/>
        <v>149.95748108333333</v>
      </c>
      <c r="O30" s="68">
        <v>201.84289102830513</v>
      </c>
      <c r="P30" s="68">
        <v>115.51466070210292</v>
      </c>
      <c r="Q30" s="69">
        <f t="shared" si="2"/>
        <v>156.54670856186669</v>
      </c>
      <c r="R30" s="69">
        <f t="shared" si="3"/>
        <v>70.218478235664463</v>
      </c>
    </row>
    <row r="31" spans="1:18" hidden="1" x14ac:dyDescent="0.35">
      <c r="A31" t="s">
        <v>99</v>
      </c>
      <c r="B31" t="s">
        <v>46</v>
      </c>
      <c r="C31" s="66">
        <v>30003879</v>
      </c>
      <c r="D31" s="66">
        <v>14</v>
      </c>
      <c r="E31" s="57">
        <v>98.333802165986413</v>
      </c>
      <c r="F31" s="57">
        <v>98.333802232282466</v>
      </c>
      <c r="G31" s="57">
        <v>5.3777986466136971</v>
      </c>
      <c r="H31" s="57">
        <v>34.107822263157423</v>
      </c>
      <c r="I31" s="67">
        <v>0.83499999999999996</v>
      </c>
      <c r="J31" s="57">
        <v>1.4278999999999999</v>
      </c>
      <c r="L31" s="68">
        <f t="shared" si="0"/>
        <v>40.847691333122661</v>
      </c>
      <c r="M31" s="68">
        <f t="shared" si="1"/>
        <v>157.72934047222222</v>
      </c>
      <c r="O31" s="68">
        <v>205.40320752194964</v>
      </c>
      <c r="P31" s="68">
        <v>117.86152998041833</v>
      </c>
      <c r="Q31" s="69">
        <f t="shared" si="2"/>
        <v>164.55551618882697</v>
      </c>
      <c r="R31" s="69">
        <f t="shared" si="3"/>
        <v>77.013838647295671</v>
      </c>
    </row>
    <row r="32" spans="1:18" hidden="1" x14ac:dyDescent="0.35">
      <c r="A32" t="s">
        <v>99</v>
      </c>
      <c r="B32" t="s">
        <v>46</v>
      </c>
      <c r="C32" s="66">
        <v>30003879</v>
      </c>
      <c r="D32" s="66">
        <v>15</v>
      </c>
      <c r="E32" s="57">
        <v>81.001536605832229</v>
      </c>
      <c r="F32" s="57">
        <v>81.001536728006357</v>
      </c>
      <c r="G32" s="57">
        <v>5.0960464668946033</v>
      </c>
      <c r="H32" s="57">
        <v>20.03023226344154</v>
      </c>
      <c r="I32" s="67">
        <v>0.83499999999999996</v>
      </c>
      <c r="J32" s="57">
        <v>1.4278999999999999</v>
      </c>
      <c r="L32" s="68">
        <f t="shared" si="0"/>
        <v>23.988302111906037</v>
      </c>
      <c r="M32" s="68">
        <f t="shared" si="1"/>
        <v>149.46562730555556</v>
      </c>
      <c r="O32" s="68">
        <v>169.51115172952316</v>
      </c>
      <c r="P32" s="68">
        <v>97.08821868604025</v>
      </c>
      <c r="Q32" s="69">
        <f t="shared" si="2"/>
        <v>145.52284961761711</v>
      </c>
      <c r="R32" s="69">
        <f t="shared" si="3"/>
        <v>73.099916574134213</v>
      </c>
    </row>
    <row r="33" spans="1:18" hidden="1" x14ac:dyDescent="0.35">
      <c r="A33" t="s">
        <v>99</v>
      </c>
      <c r="B33" t="s">
        <v>46</v>
      </c>
      <c r="C33" s="66">
        <v>30003879</v>
      </c>
      <c r="D33" s="66">
        <v>16</v>
      </c>
      <c r="E33" s="57">
        <v>113.03082485438557</v>
      </c>
      <c r="F33" s="57">
        <v>113.03082488090401</v>
      </c>
      <c r="G33" s="57">
        <v>5.1383918474812287</v>
      </c>
      <c r="H33" s="57">
        <v>57.951833771202942</v>
      </c>
      <c r="I33" s="67">
        <v>0.83499999999999996</v>
      </c>
      <c r="J33" s="57">
        <v>1.4278999999999999</v>
      </c>
      <c r="L33" s="68">
        <f t="shared" si="0"/>
        <v>69.403393737967605</v>
      </c>
      <c r="M33" s="68">
        <f t="shared" si="1"/>
        <v>150.70760555555557</v>
      </c>
      <c r="O33" s="68">
        <v>235.83297276926245</v>
      </c>
      <c r="P33" s="68">
        <v>135.47644201038682</v>
      </c>
      <c r="Q33" s="69">
        <f t="shared" si="2"/>
        <v>166.42957903129485</v>
      </c>
      <c r="R33" s="69">
        <f t="shared" si="3"/>
        <v>66.073048272419214</v>
      </c>
    </row>
    <row r="34" spans="1:18" x14ac:dyDescent="0.35">
      <c r="A34" t="s">
        <v>101</v>
      </c>
      <c r="B34" t="s">
        <v>96</v>
      </c>
      <c r="C34" s="66">
        <v>30003884</v>
      </c>
      <c r="D34" s="66">
        <v>1</v>
      </c>
      <c r="E34" s="57">
        <v>113.16012805364306</v>
      </c>
      <c r="F34" s="57">
        <v>113.21921900518066</v>
      </c>
      <c r="G34" s="57">
        <v>5.1924890431587265</v>
      </c>
      <c r="H34" s="57">
        <v>123.34689857179397</v>
      </c>
      <c r="I34" s="67">
        <v>0.74319999999999997</v>
      </c>
      <c r="J34" s="57">
        <v>1.948</v>
      </c>
      <c r="L34" s="68">
        <f t="shared" si="0"/>
        <v>165.96730163050859</v>
      </c>
      <c r="M34" s="68">
        <f t="shared" si="1"/>
        <v>152.29426127777779</v>
      </c>
      <c r="O34" s="68">
        <v>237.62228281844716</v>
      </c>
      <c r="P34" s="68">
        <v>135.70233288418427</v>
      </c>
      <c r="Q34" s="69">
        <f t="shared" si="2"/>
        <v>71.654981187938574</v>
      </c>
      <c r="R34" s="69">
        <f t="shared" si="3"/>
        <v>-30.264968746324314</v>
      </c>
    </row>
    <row r="35" spans="1:18" x14ac:dyDescent="0.35">
      <c r="A35" t="s">
        <v>101</v>
      </c>
      <c r="B35" t="s">
        <v>96</v>
      </c>
      <c r="C35" s="66">
        <v>30003884</v>
      </c>
      <c r="D35" s="66">
        <v>2</v>
      </c>
      <c r="E35" s="57">
        <v>105.29585824959521</v>
      </c>
      <c r="F35" s="57">
        <v>105.33611770388409</v>
      </c>
      <c r="G35" s="57">
        <v>4.9656434125413202</v>
      </c>
      <c r="H35" s="57">
        <v>96.087228667354964</v>
      </c>
      <c r="I35" s="67">
        <v>0.73919999999999997</v>
      </c>
      <c r="J35" s="57">
        <v>1.948</v>
      </c>
      <c r="L35" s="68">
        <f t="shared" si="0"/>
        <v>129.98813401969016</v>
      </c>
      <c r="M35" s="68">
        <f t="shared" si="1"/>
        <v>145.64094194444442</v>
      </c>
      <c r="O35" s="68">
        <v>220.52512209947278</v>
      </c>
      <c r="P35" s="68">
        <v>126.25412378238782</v>
      </c>
      <c r="Q35" s="69">
        <f t="shared" si="2"/>
        <v>90.536988079782617</v>
      </c>
      <c r="R35" s="69">
        <f t="shared" si="3"/>
        <v>-3.7340102373023427</v>
      </c>
    </row>
    <row r="36" spans="1:18" x14ac:dyDescent="0.35">
      <c r="A36" t="s">
        <v>101</v>
      </c>
      <c r="B36" t="s">
        <v>96</v>
      </c>
      <c r="C36" s="66">
        <v>30003884</v>
      </c>
      <c r="D36" s="66">
        <v>3</v>
      </c>
      <c r="E36" s="57">
        <v>105.5643764791121</v>
      </c>
      <c r="F36" s="57">
        <v>105.59353549300585</v>
      </c>
      <c r="G36" s="57">
        <v>5.2540970403553517</v>
      </c>
      <c r="H36" s="57">
        <v>97.390705606750913</v>
      </c>
      <c r="I36" s="67">
        <v>0.73939999999999995</v>
      </c>
      <c r="J36" s="57">
        <v>1.948</v>
      </c>
      <c r="L36" s="68">
        <f t="shared" si="0"/>
        <v>131.71585827258713</v>
      </c>
      <c r="M36" s="68">
        <f t="shared" si="1"/>
        <v>154.10120672222223</v>
      </c>
      <c r="O36" s="68">
        <v>221.76905342968951</v>
      </c>
      <c r="P36" s="68">
        <v>126.5626700161762</v>
      </c>
      <c r="Q36" s="69">
        <f t="shared" si="2"/>
        <v>90.05319515710238</v>
      </c>
      <c r="R36" s="69">
        <f t="shared" si="3"/>
        <v>-5.1531882564109281</v>
      </c>
    </row>
    <row r="37" spans="1:18" x14ac:dyDescent="0.35">
      <c r="A37" t="s">
        <v>101</v>
      </c>
      <c r="B37" t="s">
        <v>96</v>
      </c>
      <c r="C37" s="66">
        <v>30003884</v>
      </c>
      <c r="D37" s="66">
        <v>4</v>
      </c>
      <c r="E37" s="57">
        <v>102.32874308011411</v>
      </c>
      <c r="F37" s="57">
        <v>102.35081036017699</v>
      </c>
      <c r="G37" s="57">
        <v>5.1976041586558992</v>
      </c>
      <c r="H37" s="57">
        <v>89.896803068559649</v>
      </c>
      <c r="I37" s="67">
        <v>0.73799999999999999</v>
      </c>
      <c r="J37" s="57">
        <v>1.948</v>
      </c>
      <c r="L37" s="68">
        <f t="shared" si="0"/>
        <v>121.81138627176104</v>
      </c>
      <c r="M37" s="68">
        <f t="shared" si="1"/>
        <v>152.44428619444443</v>
      </c>
      <c r="O37" s="68">
        <v>214.49437133796576</v>
      </c>
      <c r="P37" s="68">
        <v>122.67612451003208</v>
      </c>
      <c r="Q37" s="69">
        <f t="shared" si="2"/>
        <v>92.682985066204722</v>
      </c>
      <c r="R37" s="69">
        <f t="shared" si="3"/>
        <v>0.86473823827104468</v>
      </c>
    </row>
    <row r="38" spans="1:18" x14ac:dyDescent="0.35">
      <c r="A38" t="s">
        <v>101</v>
      </c>
      <c r="B38" t="s">
        <v>96</v>
      </c>
      <c r="C38" s="66">
        <v>30003884</v>
      </c>
      <c r="D38" s="66">
        <v>5</v>
      </c>
      <c r="E38" s="57">
        <v>107.19374738367422</v>
      </c>
      <c r="F38" s="57">
        <v>107.2162260410847</v>
      </c>
      <c r="G38" s="57">
        <v>5.1935250163372428</v>
      </c>
      <c r="H38" s="57">
        <v>93.070486051313225</v>
      </c>
      <c r="I38" s="67">
        <v>0.73860000000000003</v>
      </c>
      <c r="J38" s="57">
        <v>1.948</v>
      </c>
      <c r="L38" s="68">
        <f t="shared" si="0"/>
        <v>126.00932311306961</v>
      </c>
      <c r="M38" s="68">
        <f t="shared" si="1"/>
        <v>152.32464608333333</v>
      </c>
      <c r="O38" s="68">
        <v>224.64222447324846</v>
      </c>
      <c r="P38" s="68">
        <v>128.50752575871954</v>
      </c>
      <c r="Q38" s="69">
        <f t="shared" si="2"/>
        <v>98.632901360178849</v>
      </c>
      <c r="R38" s="69">
        <f t="shared" si="3"/>
        <v>2.4982026456499256</v>
      </c>
    </row>
    <row r="39" spans="1:18" x14ac:dyDescent="0.35">
      <c r="A39" t="s">
        <v>101</v>
      </c>
      <c r="B39" t="s">
        <v>96</v>
      </c>
      <c r="C39" s="66">
        <v>30003884</v>
      </c>
      <c r="D39" s="66">
        <v>6</v>
      </c>
      <c r="E39" s="57">
        <v>99.232789494918961</v>
      </c>
      <c r="F39" s="57">
        <v>99.250174334908735</v>
      </c>
      <c r="G39" s="57">
        <v>5.4219893538030295</v>
      </c>
      <c r="H39" s="57">
        <v>83.309667098222391</v>
      </c>
      <c r="I39" s="67">
        <v>0.73640000000000005</v>
      </c>
      <c r="J39" s="57">
        <v>1.948</v>
      </c>
      <c r="L39" s="68">
        <f t="shared" si="0"/>
        <v>113.13099823224115</v>
      </c>
      <c r="M39" s="68">
        <f t="shared" si="1"/>
        <v>159.02544163888888</v>
      </c>
      <c r="O39" s="68">
        <v>208.25412554986343</v>
      </c>
      <c r="P39" s="68">
        <v>118.95993053097597</v>
      </c>
      <c r="Q39" s="69">
        <f t="shared" si="2"/>
        <v>95.123127317622277</v>
      </c>
      <c r="R39" s="69">
        <f t="shared" si="3"/>
        <v>5.8289322987348129</v>
      </c>
    </row>
    <row r="40" spans="1:18" x14ac:dyDescent="0.35">
      <c r="A40" t="s">
        <v>101</v>
      </c>
      <c r="B40" t="s">
        <v>96</v>
      </c>
      <c r="C40" s="66">
        <v>30003884</v>
      </c>
      <c r="D40" s="66">
        <v>7</v>
      </c>
      <c r="E40" s="57">
        <v>98.12862681864253</v>
      </c>
      <c r="F40" s="57">
        <v>98.140940612954324</v>
      </c>
      <c r="G40" s="57">
        <v>5.403762710371546</v>
      </c>
      <c r="H40" s="57">
        <v>82.141333253146755</v>
      </c>
      <c r="I40" s="67">
        <v>0.73609999999999998</v>
      </c>
      <c r="J40" s="57">
        <v>1.948</v>
      </c>
      <c r="L40" s="68">
        <f t="shared" si="0"/>
        <v>111.58991068217193</v>
      </c>
      <c r="M40" s="68">
        <f t="shared" si="1"/>
        <v>158.49085925</v>
      </c>
      <c r="O40" s="68">
        <v>205.7950631869179</v>
      </c>
      <c r="P40" s="68">
        <v>117.63048223288023</v>
      </c>
      <c r="Q40" s="69">
        <f t="shared" si="2"/>
        <v>94.205152504745968</v>
      </c>
      <c r="R40" s="69">
        <f t="shared" si="3"/>
        <v>6.0405715507082931</v>
      </c>
    </row>
    <row r="41" spans="1:18" x14ac:dyDescent="0.35">
      <c r="A41" t="s">
        <v>101</v>
      </c>
      <c r="B41" t="s">
        <v>96</v>
      </c>
      <c r="C41" s="66">
        <v>30003884</v>
      </c>
      <c r="D41" s="66">
        <v>8</v>
      </c>
      <c r="E41" s="57">
        <v>96.56735034331885</v>
      </c>
      <c r="F41" s="57">
        <v>96.581695022114545</v>
      </c>
      <c r="G41" s="57">
        <v>5.3700612262873308</v>
      </c>
      <c r="H41" s="57">
        <v>77.101803681324469</v>
      </c>
      <c r="I41" s="67">
        <v>0.73480000000000001</v>
      </c>
      <c r="J41" s="57">
        <v>1.948</v>
      </c>
      <c r="L41" s="68">
        <f t="shared" si="0"/>
        <v>104.92896527126356</v>
      </c>
      <c r="M41" s="68">
        <f t="shared" si="1"/>
        <v>157.50240408333332</v>
      </c>
      <c r="O41" s="68">
        <v>202.41035659027042</v>
      </c>
      <c r="P41" s="68">
        <v>115.7616575327071</v>
      </c>
      <c r="Q41" s="69">
        <f t="shared" si="2"/>
        <v>97.48139131900686</v>
      </c>
      <c r="R41" s="69">
        <f t="shared" si="3"/>
        <v>10.83269226144354</v>
      </c>
    </row>
    <row r="42" spans="1:18" x14ac:dyDescent="0.35">
      <c r="A42" t="s">
        <v>101</v>
      </c>
      <c r="B42" t="s">
        <v>96</v>
      </c>
      <c r="C42" s="66">
        <v>30003884</v>
      </c>
      <c r="D42" s="66">
        <v>9</v>
      </c>
      <c r="E42" s="57">
        <v>96.49970691372998</v>
      </c>
      <c r="F42" s="57">
        <v>96.513557311032685</v>
      </c>
      <c r="G42" s="57">
        <v>5.0805392519912536</v>
      </c>
      <c r="H42" s="57">
        <v>78.030367520622875</v>
      </c>
      <c r="I42" s="67">
        <v>0.73499999999999999</v>
      </c>
      <c r="J42" s="57">
        <v>1.948</v>
      </c>
      <c r="L42" s="68">
        <f t="shared" si="0"/>
        <v>106.16376533418078</v>
      </c>
      <c r="M42" s="68">
        <f t="shared" si="1"/>
        <v>149.010805</v>
      </c>
      <c r="O42" s="68">
        <v>202.14124920979285</v>
      </c>
      <c r="P42" s="68">
        <v>115.67997933422258</v>
      </c>
      <c r="Q42" s="69">
        <f t="shared" si="2"/>
        <v>95.977483875612066</v>
      </c>
      <c r="R42" s="69">
        <f t="shared" si="3"/>
        <v>9.5162140000417992</v>
      </c>
    </row>
    <row r="43" spans="1:18" x14ac:dyDescent="0.35">
      <c r="A43" t="s">
        <v>101</v>
      </c>
      <c r="B43" t="s">
        <v>96</v>
      </c>
      <c r="C43" s="66">
        <v>30003884</v>
      </c>
      <c r="D43" s="66">
        <v>10</v>
      </c>
      <c r="E43" s="57">
        <v>96.095638629755641</v>
      </c>
      <c r="F43" s="57">
        <v>96.109880763730459</v>
      </c>
      <c r="G43" s="57">
        <v>5.1514710021120065</v>
      </c>
      <c r="H43" s="57">
        <v>75.837561833369705</v>
      </c>
      <c r="I43" s="67">
        <v>0.73440000000000005</v>
      </c>
      <c r="J43" s="57">
        <v>1.948</v>
      </c>
      <c r="L43" s="68">
        <f t="shared" si="0"/>
        <v>103.26465391254044</v>
      </c>
      <c r="M43" s="68">
        <f t="shared" si="1"/>
        <v>151.09121352777777</v>
      </c>
      <c r="O43" s="68">
        <v>201.22277402299639</v>
      </c>
      <c r="P43" s="68">
        <v>115.1961437886313</v>
      </c>
      <c r="Q43" s="69">
        <f t="shared" si="2"/>
        <v>97.958120110455951</v>
      </c>
      <c r="R43" s="69">
        <f t="shared" si="3"/>
        <v>11.931489876090865</v>
      </c>
    </row>
    <row r="44" spans="1:18" x14ac:dyDescent="0.35">
      <c r="A44" t="s">
        <v>101</v>
      </c>
      <c r="B44" t="s">
        <v>96</v>
      </c>
      <c r="C44" s="66">
        <v>30003884</v>
      </c>
      <c r="D44" s="66">
        <v>11</v>
      </c>
      <c r="E44" s="57">
        <v>97.583193939594921</v>
      </c>
      <c r="F44" s="57">
        <v>97.618521359637157</v>
      </c>
      <c r="G44" s="57">
        <v>4.6344559140803359</v>
      </c>
      <c r="H44" s="57">
        <v>86.417958260960233</v>
      </c>
      <c r="I44" s="67">
        <v>0.73719999999999997</v>
      </c>
      <c r="J44" s="57">
        <v>1.948</v>
      </c>
      <c r="L44" s="68">
        <f t="shared" si="0"/>
        <v>117.22457713098241</v>
      </c>
      <c r="M44" s="68">
        <f t="shared" si="1"/>
        <v>135.92730461111111</v>
      </c>
      <c r="O44" s="68">
        <v>204.36215814136696</v>
      </c>
      <c r="P44" s="68">
        <v>117.00424388114766</v>
      </c>
      <c r="Q44" s="69">
        <f t="shared" si="2"/>
        <v>87.137581010384551</v>
      </c>
      <c r="R44" s="69">
        <f t="shared" si="3"/>
        <v>-0.22033324983475211</v>
      </c>
    </row>
    <row r="45" spans="1:18" x14ac:dyDescent="0.35">
      <c r="A45" t="s">
        <v>101</v>
      </c>
      <c r="B45" t="s">
        <v>96</v>
      </c>
      <c r="C45" s="66">
        <v>30003884</v>
      </c>
      <c r="D45" s="66">
        <v>12</v>
      </c>
      <c r="E45" s="57">
        <v>100.57455518387688</v>
      </c>
      <c r="F45" s="57">
        <v>100.59834260372971</v>
      </c>
      <c r="G45" s="57">
        <v>4.9331073976910078</v>
      </c>
      <c r="H45" s="57">
        <v>87.734513564169902</v>
      </c>
      <c r="I45" s="67">
        <v>0.73750000000000004</v>
      </c>
      <c r="J45" s="57">
        <v>1.948</v>
      </c>
      <c r="L45" s="68">
        <f t="shared" si="0"/>
        <v>118.96205229039985</v>
      </c>
      <c r="M45" s="68">
        <f t="shared" si="1"/>
        <v>144.68666966666666</v>
      </c>
      <c r="O45" s="68">
        <v>210.8921065591833</v>
      </c>
      <c r="P45" s="68">
        <v>120.57570759826319</v>
      </c>
      <c r="Q45" s="69">
        <f t="shared" si="2"/>
        <v>91.930054268783451</v>
      </c>
      <c r="R45" s="69">
        <f t="shared" si="3"/>
        <v>1.6136553078633398</v>
      </c>
    </row>
    <row r="46" spans="1:18" x14ac:dyDescent="0.35">
      <c r="A46" t="s">
        <v>101</v>
      </c>
      <c r="B46" t="s">
        <v>96</v>
      </c>
      <c r="C46" s="66">
        <v>30003884</v>
      </c>
      <c r="D46" s="66">
        <v>13</v>
      </c>
      <c r="E46" s="57">
        <v>96.351605239281426</v>
      </c>
      <c r="F46" s="57">
        <v>96.375680874539555</v>
      </c>
      <c r="G46" s="57">
        <v>4.8574813954369418</v>
      </c>
      <c r="H46" s="57">
        <v>80.162140843096282</v>
      </c>
      <c r="I46" s="67">
        <v>0.73560000000000003</v>
      </c>
      <c r="J46" s="57">
        <v>1.948</v>
      </c>
      <c r="L46" s="68">
        <f t="shared" si="0"/>
        <v>108.97517787261593</v>
      </c>
      <c r="M46" s="68">
        <f t="shared" si="1"/>
        <v>142.46858002777776</v>
      </c>
      <c r="O46" s="68">
        <v>201.84289102830513</v>
      </c>
      <c r="P46" s="68">
        <v>115.51466070210292</v>
      </c>
      <c r="Q46" s="69">
        <f t="shared" si="2"/>
        <v>92.867713155689202</v>
      </c>
      <c r="R46" s="69">
        <f t="shared" si="3"/>
        <v>6.5394828294869853</v>
      </c>
    </row>
    <row r="47" spans="1:18" x14ac:dyDescent="0.35">
      <c r="A47" t="s">
        <v>101</v>
      </c>
      <c r="B47" t="s">
        <v>96</v>
      </c>
      <c r="C47" s="66">
        <v>30003884</v>
      </c>
      <c r="D47" s="66">
        <v>14</v>
      </c>
      <c r="E47" s="57">
        <v>98.317896281739309</v>
      </c>
      <c r="F47" s="57">
        <v>98.333802232282466</v>
      </c>
      <c r="G47" s="57">
        <v>5.0964997045090819</v>
      </c>
      <c r="H47" s="57">
        <v>75.916032017199143</v>
      </c>
      <c r="I47" s="67">
        <v>0.73440000000000005</v>
      </c>
      <c r="J47" s="57">
        <v>1.948</v>
      </c>
      <c r="L47" s="68">
        <f t="shared" si="0"/>
        <v>103.37150329139317</v>
      </c>
      <c r="M47" s="68">
        <f t="shared" si="1"/>
        <v>149.47892063888889</v>
      </c>
      <c r="O47" s="68">
        <v>205.40320752194964</v>
      </c>
      <c r="P47" s="68">
        <v>117.86152998041833</v>
      </c>
      <c r="Q47" s="69">
        <f t="shared" si="2"/>
        <v>102.03170423055647</v>
      </c>
      <c r="R47" s="69">
        <f t="shared" si="3"/>
        <v>14.490026689025157</v>
      </c>
    </row>
    <row r="48" spans="1:18" x14ac:dyDescent="0.35">
      <c r="A48" t="s">
        <v>101</v>
      </c>
      <c r="B48" t="s">
        <v>96</v>
      </c>
      <c r="C48" s="66">
        <v>30003884</v>
      </c>
      <c r="D48" s="66">
        <v>15</v>
      </c>
      <c r="E48" s="57">
        <v>80.992593431009567</v>
      </c>
      <c r="F48" s="57">
        <v>81.001536728006357</v>
      </c>
      <c r="G48" s="57">
        <v>4.8053590233646224</v>
      </c>
      <c r="H48" s="57">
        <v>52.627825295727739</v>
      </c>
      <c r="I48" s="67">
        <v>0.72450000000000003</v>
      </c>
      <c r="J48" s="57">
        <v>1.948</v>
      </c>
      <c r="L48" s="68">
        <f t="shared" si="0"/>
        <v>72.64020054620805</v>
      </c>
      <c r="M48" s="68">
        <f t="shared" si="1"/>
        <v>140.93984533333332</v>
      </c>
      <c r="O48" s="68">
        <v>169.51115172952316</v>
      </c>
      <c r="P48" s="68">
        <v>97.08821868604025</v>
      </c>
      <c r="Q48" s="69">
        <f t="shared" si="2"/>
        <v>96.870951183315114</v>
      </c>
      <c r="R48" s="69">
        <f t="shared" si="3"/>
        <v>24.4480181398322</v>
      </c>
    </row>
    <row r="49" spans="1:18" x14ac:dyDescent="0.35">
      <c r="A49" t="s">
        <v>101</v>
      </c>
      <c r="B49" t="s">
        <v>96</v>
      </c>
      <c r="C49" s="66">
        <v>30003884</v>
      </c>
      <c r="D49" s="66">
        <v>16</v>
      </c>
      <c r="E49" s="57">
        <v>112.97258969380709</v>
      </c>
      <c r="F49" s="57">
        <v>113.03082488090401</v>
      </c>
      <c r="G49" s="57">
        <v>4.9688484529345507</v>
      </c>
      <c r="H49" s="57">
        <v>109.76283789292251</v>
      </c>
      <c r="I49" s="67">
        <v>0.74150000000000005</v>
      </c>
      <c r="J49" s="57">
        <v>1.948</v>
      </c>
      <c r="L49" s="68">
        <f t="shared" si="0"/>
        <v>148.02810235053607</v>
      </c>
      <c r="M49" s="68">
        <f t="shared" si="1"/>
        <v>145.73494488888889</v>
      </c>
      <c r="O49" s="68">
        <v>235.83297276926245</v>
      </c>
      <c r="P49" s="68">
        <v>135.47644201038682</v>
      </c>
      <c r="Q49" s="69">
        <f t="shared" si="2"/>
        <v>87.804870418726381</v>
      </c>
      <c r="R49" s="69">
        <f t="shared" si="3"/>
        <v>-12.551660340149255</v>
      </c>
    </row>
    <row r="50" spans="1:18" hidden="1" x14ac:dyDescent="0.35">
      <c r="A50" t="s">
        <v>101</v>
      </c>
      <c r="B50" t="s">
        <v>46</v>
      </c>
      <c r="C50" s="66">
        <v>30003886</v>
      </c>
      <c r="D50" s="66">
        <v>1</v>
      </c>
      <c r="E50" s="57">
        <v>113.21921898813311</v>
      </c>
      <c r="F50" s="57">
        <v>113.21921900518066</v>
      </c>
      <c r="G50" s="57">
        <v>5.2856942057260881</v>
      </c>
      <c r="H50" s="57">
        <v>59.62662936535753</v>
      </c>
      <c r="I50" s="67">
        <v>0.83499999999999996</v>
      </c>
      <c r="J50" s="57">
        <v>1.948</v>
      </c>
      <c r="L50" s="68">
        <f t="shared" si="0"/>
        <v>71.409136964500036</v>
      </c>
      <c r="M50" s="68">
        <f t="shared" si="1"/>
        <v>155.02794280555557</v>
      </c>
      <c r="O50" s="68">
        <v>237.62228281844716</v>
      </c>
      <c r="P50" s="68">
        <v>135.70233288418427</v>
      </c>
      <c r="Q50" s="69">
        <f t="shared" si="2"/>
        <v>166.21314585394714</v>
      </c>
      <c r="R50" s="69">
        <f t="shared" si="3"/>
        <v>64.293195919684237</v>
      </c>
    </row>
    <row r="51" spans="1:18" hidden="1" x14ac:dyDescent="0.35">
      <c r="A51" t="s">
        <v>101</v>
      </c>
      <c r="B51" t="s">
        <v>46</v>
      </c>
      <c r="C51" s="66">
        <v>30003886</v>
      </c>
      <c r="D51" s="66">
        <v>2</v>
      </c>
      <c r="E51" s="57">
        <v>105.33611765084726</v>
      </c>
      <c r="F51" s="57">
        <v>105.33611770388409</v>
      </c>
      <c r="G51" s="57">
        <v>4.9592980802560964</v>
      </c>
      <c r="H51" s="57">
        <v>39.37302563667879</v>
      </c>
      <c r="I51" s="67">
        <v>0.83499999999999996</v>
      </c>
      <c r="J51" s="57">
        <v>1.948</v>
      </c>
      <c r="L51" s="68">
        <f t="shared" si="0"/>
        <v>47.153324115782986</v>
      </c>
      <c r="M51" s="68">
        <f t="shared" si="1"/>
        <v>145.45483511111112</v>
      </c>
      <c r="O51" s="68">
        <v>220.52512209947278</v>
      </c>
      <c r="P51" s="68">
        <v>126.25412378238782</v>
      </c>
      <c r="Q51" s="69">
        <f t="shared" si="2"/>
        <v>173.37179798368979</v>
      </c>
      <c r="R51" s="69">
        <f t="shared" si="3"/>
        <v>79.100799666604843</v>
      </c>
    </row>
    <row r="52" spans="1:18" hidden="1" x14ac:dyDescent="0.35">
      <c r="A52" t="s">
        <v>101</v>
      </c>
      <c r="B52" t="s">
        <v>46</v>
      </c>
      <c r="C52" s="66">
        <v>30003886</v>
      </c>
      <c r="D52" s="66">
        <v>3</v>
      </c>
      <c r="E52" s="57">
        <v>105.5935354484928</v>
      </c>
      <c r="F52" s="57">
        <v>105.59353549300585</v>
      </c>
      <c r="G52" s="57">
        <v>5.2751078598691166</v>
      </c>
      <c r="H52" s="57">
        <v>39.409220502524015</v>
      </c>
      <c r="I52" s="67">
        <v>0.83499999999999996</v>
      </c>
      <c r="J52" s="57">
        <v>1.948</v>
      </c>
      <c r="L52" s="68">
        <f t="shared" si="0"/>
        <v>47.196671260507806</v>
      </c>
      <c r="M52" s="68">
        <f t="shared" si="1"/>
        <v>154.7174482222222</v>
      </c>
      <c r="O52" s="68">
        <v>221.76905342968951</v>
      </c>
      <c r="P52" s="68">
        <v>126.5626700161762</v>
      </c>
      <c r="Q52" s="69">
        <f t="shared" si="2"/>
        <v>174.57238216918171</v>
      </c>
      <c r="R52" s="69">
        <f t="shared" si="3"/>
        <v>79.365998755668386</v>
      </c>
    </row>
    <row r="53" spans="1:18" hidden="1" x14ac:dyDescent="0.35">
      <c r="A53" t="s">
        <v>101</v>
      </c>
      <c r="B53" t="s">
        <v>46</v>
      </c>
      <c r="C53" s="66">
        <v>30003886</v>
      </c>
      <c r="D53" s="66">
        <v>4</v>
      </c>
      <c r="E53" s="57">
        <v>102.35081029861638</v>
      </c>
      <c r="F53" s="57">
        <v>102.35081036017699</v>
      </c>
      <c r="G53" s="57">
        <v>5.1796688825328925</v>
      </c>
      <c r="H53" s="57">
        <v>35.022337929858821</v>
      </c>
      <c r="I53" s="67">
        <v>0.83499999999999996</v>
      </c>
      <c r="J53" s="57">
        <v>1.948</v>
      </c>
      <c r="L53" s="68">
        <f t="shared" si="0"/>
        <v>41.942919676477629</v>
      </c>
      <c r="M53" s="68">
        <f t="shared" si="1"/>
        <v>151.91824952777779</v>
      </c>
      <c r="O53" s="68">
        <v>214.49437133796576</v>
      </c>
      <c r="P53" s="68">
        <v>122.67612451003208</v>
      </c>
      <c r="Q53" s="69">
        <f t="shared" si="2"/>
        <v>172.55145166148813</v>
      </c>
      <c r="R53" s="69">
        <f t="shared" si="3"/>
        <v>80.733204833554453</v>
      </c>
    </row>
    <row r="54" spans="1:18" hidden="1" x14ac:dyDescent="0.35">
      <c r="A54" t="s">
        <v>101</v>
      </c>
      <c r="B54" t="s">
        <v>46</v>
      </c>
      <c r="C54" s="66">
        <v>30003886</v>
      </c>
      <c r="D54" s="66">
        <v>5</v>
      </c>
      <c r="E54" s="57">
        <v>107.21622599657164</v>
      </c>
      <c r="F54" s="57">
        <v>107.2162260410847</v>
      </c>
      <c r="G54" s="57">
        <v>5.2312408942388782</v>
      </c>
      <c r="H54" s="57">
        <v>34.444262480229604</v>
      </c>
      <c r="I54" s="67">
        <v>0.83499999999999996</v>
      </c>
      <c r="J54" s="57">
        <v>1.948</v>
      </c>
      <c r="L54" s="68">
        <f t="shared" si="0"/>
        <v>41.250613748777972</v>
      </c>
      <c r="M54" s="68">
        <f t="shared" si="1"/>
        <v>153.43084230555556</v>
      </c>
      <c r="O54" s="68">
        <v>224.64222447324846</v>
      </c>
      <c r="P54" s="68">
        <v>128.50752575871954</v>
      </c>
      <c r="Q54" s="69">
        <f t="shared" si="2"/>
        <v>183.3916107244705</v>
      </c>
      <c r="R54" s="69">
        <f t="shared" si="3"/>
        <v>87.256912009941573</v>
      </c>
    </row>
    <row r="55" spans="1:18" hidden="1" x14ac:dyDescent="0.35">
      <c r="A55" t="s">
        <v>101</v>
      </c>
      <c r="B55" t="s">
        <v>46</v>
      </c>
      <c r="C55" s="66">
        <v>30003886</v>
      </c>
      <c r="D55" s="66">
        <v>6</v>
      </c>
      <c r="E55" s="57">
        <v>99.250174279977728</v>
      </c>
      <c r="F55" s="57">
        <v>99.250174334908735</v>
      </c>
      <c r="G55" s="57">
        <v>5.422474966615213</v>
      </c>
      <c r="H55" s="57">
        <v>29.486652022502795</v>
      </c>
      <c r="I55" s="67">
        <v>0.83499999999999996</v>
      </c>
      <c r="J55" s="57">
        <v>1.948</v>
      </c>
      <c r="L55" s="68">
        <f t="shared" si="0"/>
        <v>35.313355715572214</v>
      </c>
      <c r="M55" s="68">
        <f t="shared" si="1"/>
        <v>159.03968452777778</v>
      </c>
      <c r="O55" s="68">
        <v>208.25412554986343</v>
      </c>
      <c r="P55" s="68">
        <v>118.95993053097597</v>
      </c>
      <c r="Q55" s="69">
        <f t="shared" si="2"/>
        <v>172.94076983429122</v>
      </c>
      <c r="R55" s="69">
        <f t="shared" si="3"/>
        <v>83.646574815403753</v>
      </c>
    </row>
    <row r="56" spans="1:18" hidden="1" x14ac:dyDescent="0.35">
      <c r="A56" t="s">
        <v>101</v>
      </c>
      <c r="B56" t="s">
        <v>46</v>
      </c>
      <c r="C56" s="66">
        <v>30003886</v>
      </c>
      <c r="D56" s="66">
        <v>7</v>
      </c>
      <c r="E56" s="57">
        <v>98.140940557076235</v>
      </c>
      <c r="F56" s="57">
        <v>98.140940612954324</v>
      </c>
      <c r="G56" s="57">
        <v>5.4122447365679536</v>
      </c>
      <c r="H56" s="57">
        <v>29.045841374411648</v>
      </c>
      <c r="I56" s="67">
        <v>0.83499999999999996</v>
      </c>
      <c r="J56" s="57">
        <v>1.948</v>
      </c>
      <c r="L56" s="68">
        <f t="shared" si="0"/>
        <v>34.785438771750478</v>
      </c>
      <c r="M56" s="68">
        <f t="shared" si="1"/>
        <v>158.73963472222223</v>
      </c>
      <c r="O56" s="68">
        <v>205.7950631869179</v>
      </c>
      <c r="P56" s="68">
        <v>117.63048223288023</v>
      </c>
      <c r="Q56" s="69">
        <f t="shared" si="2"/>
        <v>171.00962441516742</v>
      </c>
      <c r="R56" s="69">
        <f t="shared" si="3"/>
        <v>82.845043461129748</v>
      </c>
    </row>
    <row r="57" spans="1:18" hidden="1" x14ac:dyDescent="0.35">
      <c r="A57" t="s">
        <v>101</v>
      </c>
      <c r="B57" t="s">
        <v>46</v>
      </c>
      <c r="C57" s="66">
        <v>30003886</v>
      </c>
      <c r="D57" s="66">
        <v>8</v>
      </c>
      <c r="E57" s="57">
        <v>96.581694954871423</v>
      </c>
      <c r="F57" s="57">
        <v>96.581695022114545</v>
      </c>
      <c r="G57" s="57">
        <v>5.3446151486451976</v>
      </c>
      <c r="H57" s="57">
        <v>25.713141363993696</v>
      </c>
      <c r="I57" s="67">
        <v>0.83499999999999996</v>
      </c>
      <c r="J57" s="57">
        <v>1.948</v>
      </c>
      <c r="L57" s="68">
        <f t="shared" si="0"/>
        <v>30.79418127424395</v>
      </c>
      <c r="M57" s="68">
        <f t="shared" si="1"/>
        <v>156.75607769444446</v>
      </c>
      <c r="O57" s="68">
        <v>202.41035659027042</v>
      </c>
      <c r="P57" s="68">
        <v>115.7616575327071</v>
      </c>
      <c r="Q57" s="69">
        <f t="shared" si="2"/>
        <v>171.61617531602647</v>
      </c>
      <c r="R57" s="69">
        <f t="shared" si="3"/>
        <v>84.967476258463151</v>
      </c>
    </row>
    <row r="58" spans="1:18" hidden="1" x14ac:dyDescent="0.35">
      <c r="A58" t="s">
        <v>101</v>
      </c>
      <c r="B58" t="s">
        <v>46</v>
      </c>
      <c r="C58" s="66">
        <v>30003886</v>
      </c>
      <c r="D58" s="66">
        <v>9</v>
      </c>
      <c r="E58" s="57">
        <v>96.51355723810704</v>
      </c>
      <c r="F58" s="57">
        <v>96.513557311032685</v>
      </c>
      <c r="G58" s="57">
        <v>5.0441507126824368</v>
      </c>
      <c r="H58" s="57">
        <v>27.125995989089585</v>
      </c>
      <c r="I58" s="67">
        <v>0.83499999999999996</v>
      </c>
      <c r="J58" s="57">
        <v>1.948</v>
      </c>
      <c r="L58" s="68">
        <f t="shared" si="0"/>
        <v>32.486222741424655</v>
      </c>
      <c r="M58" s="68">
        <f t="shared" si="1"/>
        <v>147.94353925000001</v>
      </c>
      <c r="O58" s="68">
        <v>202.14124920979285</v>
      </c>
      <c r="P58" s="68">
        <v>115.67997933422258</v>
      </c>
      <c r="Q58" s="69">
        <f t="shared" si="2"/>
        <v>169.65502646836819</v>
      </c>
      <c r="R58" s="69">
        <f t="shared" si="3"/>
        <v>83.193756592797925</v>
      </c>
    </row>
    <row r="59" spans="1:18" hidden="1" x14ac:dyDescent="0.35">
      <c r="A59" t="s">
        <v>101</v>
      </c>
      <c r="B59" t="s">
        <v>46</v>
      </c>
      <c r="C59" s="66">
        <v>30003886</v>
      </c>
      <c r="D59" s="66">
        <v>10</v>
      </c>
      <c r="E59" s="57">
        <v>96.109880685122292</v>
      </c>
      <c r="F59" s="57">
        <v>96.109880763730459</v>
      </c>
      <c r="G59" s="57">
        <v>5.0952047392197946</v>
      </c>
      <c r="H59" s="57">
        <v>25.42968987091216</v>
      </c>
      <c r="I59" s="67">
        <v>0.83499999999999996</v>
      </c>
      <c r="J59" s="57">
        <v>1.948</v>
      </c>
      <c r="L59" s="68">
        <f t="shared" si="0"/>
        <v>30.454718408278037</v>
      </c>
      <c r="M59" s="68">
        <f t="shared" si="1"/>
        <v>149.44093966666668</v>
      </c>
      <c r="O59" s="68">
        <v>201.22277402299639</v>
      </c>
      <c r="P59" s="68">
        <v>115.1961437886313</v>
      </c>
      <c r="Q59" s="69">
        <f t="shared" si="2"/>
        <v>170.76805561471835</v>
      </c>
      <c r="R59" s="69">
        <f t="shared" si="3"/>
        <v>84.741425380353263</v>
      </c>
    </row>
    <row r="60" spans="1:18" hidden="1" x14ac:dyDescent="0.35">
      <c r="A60" t="s">
        <v>101</v>
      </c>
      <c r="B60" t="s">
        <v>46</v>
      </c>
      <c r="C60" s="66">
        <v>30003886</v>
      </c>
      <c r="D60" s="66">
        <v>11</v>
      </c>
      <c r="E60" s="57">
        <v>97.618521275346481</v>
      </c>
      <c r="F60" s="57">
        <v>97.618521359637157</v>
      </c>
      <c r="G60" s="57">
        <v>4.5495061589021413</v>
      </c>
      <c r="H60" s="57">
        <v>35.778464997584962</v>
      </c>
      <c r="I60" s="67">
        <v>0.83499999999999996</v>
      </c>
      <c r="J60" s="57">
        <v>1.948</v>
      </c>
      <c r="L60" s="68">
        <f t="shared" si="0"/>
        <v>42.848461074952048</v>
      </c>
      <c r="M60" s="68">
        <f t="shared" si="1"/>
        <v>133.43575188888889</v>
      </c>
      <c r="O60" s="68">
        <v>204.36215814136696</v>
      </c>
      <c r="P60" s="68">
        <v>117.00424388114766</v>
      </c>
      <c r="Q60" s="69">
        <f t="shared" si="2"/>
        <v>161.51369706641492</v>
      </c>
      <c r="R60" s="69">
        <f t="shared" si="3"/>
        <v>74.155782806195617</v>
      </c>
    </row>
    <row r="61" spans="1:18" hidden="1" x14ac:dyDescent="0.35">
      <c r="A61" t="s">
        <v>101</v>
      </c>
      <c r="B61" t="s">
        <v>46</v>
      </c>
      <c r="C61" s="66">
        <v>30003886</v>
      </c>
      <c r="D61" s="66">
        <v>12</v>
      </c>
      <c r="E61" s="57">
        <v>100.59834252985698</v>
      </c>
      <c r="F61" s="57">
        <v>100.59834260372971</v>
      </c>
      <c r="G61" s="57">
        <v>4.8651864424597768</v>
      </c>
      <c r="H61" s="57">
        <v>35.096765115970747</v>
      </c>
      <c r="I61" s="67">
        <v>0.83499999999999996</v>
      </c>
      <c r="J61" s="57">
        <v>1.948</v>
      </c>
      <c r="L61" s="68">
        <f t="shared" si="0"/>
        <v>42.032054031102696</v>
      </c>
      <c r="M61" s="68">
        <f t="shared" si="1"/>
        <v>142.69456691666667</v>
      </c>
      <c r="O61" s="68">
        <v>210.8921065591833</v>
      </c>
      <c r="P61" s="68">
        <v>120.57570759826319</v>
      </c>
      <c r="Q61" s="69">
        <f t="shared" si="2"/>
        <v>168.86005252808062</v>
      </c>
      <c r="R61" s="69">
        <f t="shared" si="3"/>
        <v>78.543653567160504</v>
      </c>
    </row>
    <row r="62" spans="1:18" hidden="1" x14ac:dyDescent="0.35">
      <c r="A62" t="s">
        <v>101</v>
      </c>
      <c r="B62" t="s">
        <v>46</v>
      </c>
      <c r="C62" s="66">
        <v>30003886</v>
      </c>
      <c r="D62" s="66">
        <v>13</v>
      </c>
      <c r="E62" s="57">
        <v>96.375680785513438</v>
      </c>
      <c r="F62" s="57">
        <v>96.375680874539555</v>
      </c>
      <c r="G62" s="57">
        <v>4.744657502344042</v>
      </c>
      <c r="H62" s="57">
        <v>30.889415881690006</v>
      </c>
      <c r="I62" s="67">
        <v>0.83499999999999996</v>
      </c>
      <c r="J62" s="57">
        <v>1.948</v>
      </c>
      <c r="L62" s="68">
        <f t="shared" si="0"/>
        <v>36.993312433161684</v>
      </c>
      <c r="M62" s="68">
        <f t="shared" si="1"/>
        <v>139.15948658333332</v>
      </c>
      <c r="O62" s="68">
        <v>201.84289102830513</v>
      </c>
      <c r="P62" s="68">
        <v>115.51466070210292</v>
      </c>
      <c r="Q62" s="69">
        <f t="shared" si="2"/>
        <v>164.84957859514344</v>
      </c>
      <c r="R62" s="69">
        <f t="shared" si="3"/>
        <v>78.521348268941239</v>
      </c>
    </row>
    <row r="63" spans="1:18" hidden="1" x14ac:dyDescent="0.35">
      <c r="A63" t="s">
        <v>101</v>
      </c>
      <c r="B63" t="s">
        <v>46</v>
      </c>
      <c r="C63" s="66">
        <v>30003886</v>
      </c>
      <c r="D63" s="66">
        <v>14</v>
      </c>
      <c r="E63" s="57">
        <v>98.333802143256349</v>
      </c>
      <c r="F63" s="57">
        <v>98.333802232282466</v>
      </c>
      <c r="G63" s="57">
        <v>4.9893412863326017</v>
      </c>
      <c r="H63" s="57">
        <v>25.656464594126195</v>
      </c>
      <c r="I63" s="67">
        <v>0.83499999999999996</v>
      </c>
      <c r="J63" s="57">
        <v>1.948</v>
      </c>
      <c r="L63" s="68">
        <f t="shared" si="0"/>
        <v>30.726304903145145</v>
      </c>
      <c r="M63" s="68">
        <f t="shared" si="1"/>
        <v>146.335994</v>
      </c>
      <c r="O63" s="68">
        <v>205.40320752194964</v>
      </c>
      <c r="P63" s="68">
        <v>117.86152998041833</v>
      </c>
      <c r="Q63" s="69">
        <f t="shared" si="2"/>
        <v>174.67690261880449</v>
      </c>
      <c r="R63" s="69">
        <f t="shared" si="3"/>
        <v>87.135225077273176</v>
      </c>
    </row>
    <row r="64" spans="1:18" hidden="1" x14ac:dyDescent="0.35">
      <c r="A64" t="s">
        <v>101</v>
      </c>
      <c r="B64" t="s">
        <v>46</v>
      </c>
      <c r="C64" s="66">
        <v>30003886</v>
      </c>
      <c r="D64" s="66">
        <v>15</v>
      </c>
      <c r="E64" s="57">
        <v>81.001536565107514</v>
      </c>
      <c r="F64" s="57">
        <v>81.001536728006357</v>
      </c>
      <c r="G64" s="57">
        <v>4.5748874880430392</v>
      </c>
      <c r="H64" s="57">
        <v>14.229685232083506</v>
      </c>
      <c r="I64" s="67">
        <v>0.83499999999999996</v>
      </c>
      <c r="J64" s="57">
        <v>1.948</v>
      </c>
      <c r="L64" s="68">
        <f t="shared" si="0"/>
        <v>17.041539200100008</v>
      </c>
      <c r="M64" s="68">
        <f t="shared" si="1"/>
        <v>134.18017922222222</v>
      </c>
      <c r="O64" s="68">
        <v>169.51115172952316</v>
      </c>
      <c r="P64" s="68">
        <v>97.08821868604025</v>
      </c>
      <c r="Q64" s="69">
        <f t="shared" si="2"/>
        <v>152.46961252942316</v>
      </c>
      <c r="R64" s="69">
        <f t="shared" si="3"/>
        <v>80.046679485940246</v>
      </c>
    </row>
    <row r="65" spans="1:18" hidden="1" x14ac:dyDescent="0.35">
      <c r="A65" t="s">
        <v>101</v>
      </c>
      <c r="B65" t="s">
        <v>46</v>
      </c>
      <c r="C65" s="66">
        <v>30003886</v>
      </c>
      <c r="D65" s="66">
        <v>16</v>
      </c>
      <c r="E65" s="57">
        <v>113.03082483354967</v>
      </c>
      <c r="F65" s="57">
        <v>113.03082488090401</v>
      </c>
      <c r="G65" s="57">
        <v>4.9837729332209495</v>
      </c>
      <c r="H65" s="57">
        <v>48.949933057099869</v>
      </c>
      <c r="I65" s="67">
        <v>0.83499999999999996</v>
      </c>
      <c r="J65" s="57">
        <v>1.948</v>
      </c>
      <c r="L65" s="68">
        <f t="shared" si="0"/>
        <v>58.622674319880083</v>
      </c>
      <c r="M65" s="68">
        <f t="shared" si="1"/>
        <v>146.17267575</v>
      </c>
      <c r="O65" s="68">
        <v>235.83297276926245</v>
      </c>
      <c r="P65" s="68">
        <v>135.47644201038682</v>
      </c>
      <c r="Q65" s="69">
        <f t="shared" si="2"/>
        <v>177.21029844938238</v>
      </c>
      <c r="R65" s="69">
        <f t="shared" si="3"/>
        <v>76.853767690506743</v>
      </c>
    </row>
    <row r="66" spans="1:18" x14ac:dyDescent="0.35">
      <c r="A66" t="s">
        <v>102</v>
      </c>
      <c r="B66" t="s">
        <v>96</v>
      </c>
      <c r="C66" s="66">
        <v>30003885</v>
      </c>
      <c r="D66" s="66">
        <v>1</v>
      </c>
      <c r="E66" s="57">
        <v>113.16675351511086</v>
      </c>
      <c r="F66" s="57">
        <v>113.21921900518066</v>
      </c>
      <c r="G66" s="57">
        <v>5.1334386041842315</v>
      </c>
      <c r="H66" s="57">
        <v>116.60718168903379</v>
      </c>
      <c r="I66" s="67">
        <v>0.74239999999999995</v>
      </c>
      <c r="J66" s="57">
        <v>2.427</v>
      </c>
      <c r="L66" s="68">
        <f t="shared" si="0"/>
        <v>157.06786326647872</v>
      </c>
      <c r="M66" s="68">
        <f t="shared" si="1"/>
        <v>150.56232830555555</v>
      </c>
      <c r="O66" s="68">
        <v>237.62228281844716</v>
      </c>
      <c r="P66" s="68">
        <v>135.70233288418427</v>
      </c>
      <c r="Q66" s="69">
        <f t="shared" si="2"/>
        <v>80.554419551968437</v>
      </c>
      <c r="R66" s="69">
        <f t="shared" si="3"/>
        <v>-21.365530382294452</v>
      </c>
    </row>
    <row r="67" spans="1:18" x14ac:dyDescent="0.35">
      <c r="A67" t="s">
        <v>102</v>
      </c>
      <c r="B67" t="s">
        <v>96</v>
      </c>
      <c r="C67" s="66">
        <v>30003885</v>
      </c>
      <c r="D67" s="66">
        <v>2</v>
      </c>
      <c r="E67" s="57">
        <v>105.30052115885486</v>
      </c>
      <c r="F67" s="57">
        <v>105.33611770388409</v>
      </c>
      <c r="G67" s="57">
        <v>4.7479272902914227</v>
      </c>
      <c r="H67" s="57">
        <v>89.264682145529349</v>
      </c>
      <c r="I67" s="67">
        <v>0.73780000000000001</v>
      </c>
      <c r="J67" s="57">
        <v>2.427</v>
      </c>
      <c r="L67" s="68">
        <f t="shared" ref="L67:L130" si="4">H67/I67</f>
        <v>120.98764183454777</v>
      </c>
      <c r="M67" s="68">
        <f t="shared" ref="M67:M130" si="5">G67*29.3297222222222</f>
        <v>139.25538855555556</v>
      </c>
      <c r="O67" s="68">
        <v>220.52512209947278</v>
      </c>
      <c r="P67" s="68">
        <v>126.25412378238782</v>
      </c>
      <c r="Q67" s="69">
        <f t="shared" ref="Q67:Q130" si="6">O67-L67</f>
        <v>99.537480264925009</v>
      </c>
      <c r="R67" s="69">
        <f t="shared" ref="R67:R130" si="7">P67-L67</f>
        <v>5.2664819478400489</v>
      </c>
    </row>
    <row r="68" spans="1:18" x14ac:dyDescent="0.35">
      <c r="A68" t="s">
        <v>102</v>
      </c>
      <c r="B68" t="s">
        <v>96</v>
      </c>
      <c r="C68" s="66">
        <v>30003885</v>
      </c>
      <c r="D68" s="66">
        <v>3</v>
      </c>
      <c r="E68" s="57">
        <v>105.5692141873527</v>
      </c>
      <c r="F68" s="57">
        <v>105.59353549300585</v>
      </c>
      <c r="G68" s="57">
        <v>5.0929061750026081</v>
      </c>
      <c r="H68" s="57">
        <v>89.940397615236805</v>
      </c>
      <c r="I68" s="67">
        <v>0.73799999999999999</v>
      </c>
      <c r="J68" s="57">
        <v>2.427</v>
      </c>
      <c r="L68" s="68">
        <f t="shared" si="4"/>
        <v>121.87045747322061</v>
      </c>
      <c r="M68" s="68">
        <f t="shared" si="5"/>
        <v>149.37352341666664</v>
      </c>
      <c r="O68" s="68">
        <v>221.76905342968951</v>
      </c>
      <c r="P68" s="68">
        <v>126.5626700161762</v>
      </c>
      <c r="Q68" s="69">
        <f t="shared" si="6"/>
        <v>99.898595956468895</v>
      </c>
      <c r="R68" s="69">
        <f t="shared" si="7"/>
        <v>4.6922125429555877</v>
      </c>
    </row>
    <row r="69" spans="1:18" x14ac:dyDescent="0.35">
      <c r="A69" t="s">
        <v>102</v>
      </c>
      <c r="B69" t="s">
        <v>96</v>
      </c>
      <c r="C69" s="66">
        <v>30003885</v>
      </c>
      <c r="D69" s="66">
        <v>4</v>
      </c>
      <c r="E69" s="57">
        <v>102.33127181755339</v>
      </c>
      <c r="F69" s="57">
        <v>102.35081036017699</v>
      </c>
      <c r="G69" s="57">
        <v>4.9784959483648592</v>
      </c>
      <c r="H69" s="57">
        <v>82.917316180022226</v>
      </c>
      <c r="I69" s="67">
        <v>0.73629999999999995</v>
      </c>
      <c r="J69" s="57">
        <v>2.427</v>
      </c>
      <c r="L69" s="68">
        <f t="shared" si="4"/>
        <v>112.61349474402041</v>
      </c>
      <c r="M69" s="68">
        <f t="shared" si="5"/>
        <v>146.01790324999999</v>
      </c>
      <c r="O69" s="68">
        <v>214.49437133796576</v>
      </c>
      <c r="P69" s="68">
        <v>122.67612451003208</v>
      </c>
      <c r="Q69" s="69">
        <f t="shared" si="6"/>
        <v>101.88087659394535</v>
      </c>
      <c r="R69" s="69">
        <f t="shared" si="7"/>
        <v>10.062629766011668</v>
      </c>
    </row>
    <row r="70" spans="1:18" x14ac:dyDescent="0.35">
      <c r="A70" t="s">
        <v>102</v>
      </c>
      <c r="B70" t="s">
        <v>96</v>
      </c>
      <c r="C70" s="66">
        <v>30003885</v>
      </c>
      <c r="D70" s="66">
        <v>5</v>
      </c>
      <c r="E70" s="57">
        <v>107.19776455813698</v>
      </c>
      <c r="F70" s="57">
        <v>107.2162260410847</v>
      </c>
      <c r="G70" s="57">
        <v>5.0164708193243523</v>
      </c>
      <c r="H70" s="57">
        <v>84.730849312888964</v>
      </c>
      <c r="I70" s="67">
        <v>0.73680000000000001</v>
      </c>
      <c r="J70" s="57">
        <v>2.427</v>
      </c>
      <c r="L70" s="68">
        <f t="shared" si="4"/>
        <v>114.99843826396439</v>
      </c>
      <c r="M70" s="68">
        <f t="shared" si="5"/>
        <v>147.13169566666664</v>
      </c>
      <c r="O70" s="68">
        <v>224.64222447324846</v>
      </c>
      <c r="P70" s="68">
        <v>128.50752575871954</v>
      </c>
      <c r="Q70" s="69">
        <f t="shared" si="6"/>
        <v>109.64378620928407</v>
      </c>
      <c r="R70" s="69">
        <f t="shared" si="7"/>
        <v>13.50908749475515</v>
      </c>
    </row>
    <row r="71" spans="1:18" x14ac:dyDescent="0.35">
      <c r="A71" t="s">
        <v>102</v>
      </c>
      <c r="B71" t="s">
        <v>96</v>
      </c>
      <c r="C71" s="66">
        <v>30003885</v>
      </c>
      <c r="D71" s="66">
        <v>6</v>
      </c>
      <c r="E71" s="57">
        <v>99.234885679108302</v>
      </c>
      <c r="F71" s="57">
        <v>99.250174334908735</v>
      </c>
      <c r="G71" s="57">
        <v>5.2242804530860845</v>
      </c>
      <c r="H71" s="57">
        <v>75.471367643744088</v>
      </c>
      <c r="I71" s="67">
        <v>0.73429999999999995</v>
      </c>
      <c r="J71" s="57">
        <v>2.427</v>
      </c>
      <c r="L71" s="68">
        <f t="shared" si="4"/>
        <v>102.78001858061296</v>
      </c>
      <c r="M71" s="68">
        <f t="shared" si="5"/>
        <v>153.22669449999998</v>
      </c>
      <c r="O71" s="68">
        <v>208.25412554986343</v>
      </c>
      <c r="P71" s="68">
        <v>118.95993053097597</v>
      </c>
      <c r="Q71" s="69">
        <f t="shared" si="6"/>
        <v>105.47410696925047</v>
      </c>
      <c r="R71" s="69">
        <f t="shared" si="7"/>
        <v>16.179911950363007</v>
      </c>
    </row>
    <row r="72" spans="1:18" x14ac:dyDescent="0.35">
      <c r="A72" t="s">
        <v>102</v>
      </c>
      <c r="B72" t="s">
        <v>96</v>
      </c>
      <c r="C72" s="66">
        <v>30003885</v>
      </c>
      <c r="D72" s="66">
        <v>7</v>
      </c>
      <c r="E72" s="57">
        <v>98.130666528076446</v>
      </c>
      <c r="F72" s="57">
        <v>98.140940612954324</v>
      </c>
      <c r="G72" s="57">
        <v>5.2039494909411239</v>
      </c>
      <c r="H72" s="57">
        <v>74.459974165380274</v>
      </c>
      <c r="I72" s="67">
        <v>0.73399999999999999</v>
      </c>
      <c r="J72" s="57">
        <v>2.427</v>
      </c>
      <c r="L72" s="68">
        <f t="shared" si="4"/>
        <v>101.44410649234369</v>
      </c>
      <c r="M72" s="68">
        <f t="shared" si="5"/>
        <v>152.63039302777779</v>
      </c>
      <c r="O72" s="68">
        <v>205.7950631869179</v>
      </c>
      <c r="P72" s="68">
        <v>117.63048223288023</v>
      </c>
      <c r="Q72" s="69">
        <f t="shared" si="6"/>
        <v>104.35095669457421</v>
      </c>
      <c r="R72" s="69">
        <f t="shared" si="7"/>
        <v>16.186375740536533</v>
      </c>
    </row>
    <row r="73" spans="1:18" x14ac:dyDescent="0.35">
      <c r="A73" t="s">
        <v>102</v>
      </c>
      <c r="B73" t="s">
        <v>96</v>
      </c>
      <c r="C73" s="66">
        <v>30003885</v>
      </c>
      <c r="D73" s="66">
        <v>8</v>
      </c>
      <c r="E73" s="57">
        <v>96.569830907214026</v>
      </c>
      <c r="F73" s="57">
        <v>96.581695022114545</v>
      </c>
      <c r="G73" s="57">
        <v>5.1394601949103622</v>
      </c>
      <c r="H73" s="57">
        <v>69.538149869775694</v>
      </c>
      <c r="I73" s="67">
        <v>0.73229999999999995</v>
      </c>
      <c r="J73" s="57">
        <v>2.427</v>
      </c>
      <c r="L73" s="68">
        <f t="shared" si="4"/>
        <v>94.958555059095588</v>
      </c>
      <c r="M73" s="68">
        <f t="shared" si="5"/>
        <v>150.73893988888889</v>
      </c>
      <c r="O73" s="68">
        <v>202.41035659027042</v>
      </c>
      <c r="P73" s="68">
        <v>115.7616575327071</v>
      </c>
      <c r="Q73" s="69">
        <f t="shared" si="6"/>
        <v>107.45180153117484</v>
      </c>
      <c r="R73" s="69">
        <f t="shared" si="7"/>
        <v>20.803102473611517</v>
      </c>
    </row>
    <row r="74" spans="1:18" x14ac:dyDescent="0.35">
      <c r="A74" t="s">
        <v>102</v>
      </c>
      <c r="B74" t="s">
        <v>96</v>
      </c>
      <c r="C74" s="66">
        <v>30003885</v>
      </c>
      <c r="D74" s="66">
        <v>9</v>
      </c>
      <c r="E74" s="57">
        <v>96.502006604979869</v>
      </c>
      <c r="F74" s="57">
        <v>96.513557311032685</v>
      </c>
      <c r="G74" s="57">
        <v>4.830643229753667</v>
      </c>
      <c r="H74" s="57">
        <v>71.085756269237748</v>
      </c>
      <c r="I74" s="67">
        <v>0.7329</v>
      </c>
      <c r="J74" s="57">
        <v>2.427</v>
      </c>
      <c r="L74" s="68">
        <f t="shared" si="4"/>
        <v>96.992435897445418</v>
      </c>
      <c r="M74" s="68">
        <f t="shared" si="5"/>
        <v>141.68142408333333</v>
      </c>
      <c r="O74" s="68">
        <v>202.14124920979285</v>
      </c>
      <c r="P74" s="68">
        <v>115.67997933422258</v>
      </c>
      <c r="Q74" s="69">
        <f t="shared" si="6"/>
        <v>105.14881331234743</v>
      </c>
      <c r="R74" s="69">
        <f t="shared" si="7"/>
        <v>18.687543436777162</v>
      </c>
    </row>
    <row r="75" spans="1:18" x14ac:dyDescent="0.35">
      <c r="A75" t="s">
        <v>102</v>
      </c>
      <c r="B75" t="s">
        <v>96</v>
      </c>
      <c r="C75" s="66">
        <v>30003885</v>
      </c>
      <c r="D75" s="66">
        <v>10</v>
      </c>
      <c r="E75" s="57">
        <v>96.096744725202996</v>
      </c>
      <c r="F75" s="57">
        <v>96.109880763730459</v>
      </c>
      <c r="G75" s="57">
        <v>4.8696216996410584</v>
      </c>
      <c r="H75" s="57">
        <v>69.193752952541558</v>
      </c>
      <c r="I75" s="67">
        <v>0.73219999999999996</v>
      </c>
      <c r="J75" s="57">
        <v>2.427</v>
      </c>
      <c r="L75" s="68">
        <f t="shared" si="4"/>
        <v>94.501164917429065</v>
      </c>
      <c r="M75" s="68">
        <f t="shared" si="5"/>
        <v>142.82465177777777</v>
      </c>
      <c r="O75" s="68">
        <v>201.22277402299639</v>
      </c>
      <c r="P75" s="68">
        <v>115.1961437886313</v>
      </c>
      <c r="Q75" s="69">
        <f t="shared" si="6"/>
        <v>106.72160910556732</v>
      </c>
      <c r="R75" s="69">
        <f t="shared" si="7"/>
        <v>20.694978871202238</v>
      </c>
    </row>
    <row r="76" spans="1:18" x14ac:dyDescent="0.35">
      <c r="A76" t="s">
        <v>102</v>
      </c>
      <c r="B76" t="s">
        <v>96</v>
      </c>
      <c r="C76" s="66">
        <v>30003885</v>
      </c>
      <c r="D76" s="66">
        <v>11</v>
      </c>
      <c r="E76" s="57">
        <v>97.582807140083617</v>
      </c>
      <c r="F76" s="57">
        <v>97.618521359637157</v>
      </c>
      <c r="G76" s="57">
        <v>4.3875706876793581</v>
      </c>
      <c r="H76" s="57">
        <v>81.217128867190155</v>
      </c>
      <c r="I76" s="67">
        <v>0.7359</v>
      </c>
      <c r="J76" s="57">
        <v>2.427</v>
      </c>
      <c r="L76" s="68">
        <f t="shared" si="4"/>
        <v>110.36435503083321</v>
      </c>
      <c r="M76" s="68">
        <f t="shared" si="5"/>
        <v>128.6862295</v>
      </c>
      <c r="O76" s="68">
        <v>204.36215814136696</v>
      </c>
      <c r="P76" s="68">
        <v>117.00424388114766</v>
      </c>
      <c r="Q76" s="69">
        <f t="shared" si="6"/>
        <v>93.997803110533752</v>
      </c>
      <c r="R76" s="69">
        <f t="shared" si="7"/>
        <v>6.6398888503144491</v>
      </c>
    </row>
    <row r="77" spans="1:18" x14ac:dyDescent="0.35">
      <c r="A77" t="s">
        <v>102</v>
      </c>
      <c r="B77" t="s">
        <v>96</v>
      </c>
      <c r="C77" s="66">
        <v>30003885</v>
      </c>
      <c r="D77" s="66">
        <v>12</v>
      </c>
      <c r="E77" s="57">
        <v>100.57878090579341</v>
      </c>
      <c r="F77" s="57">
        <v>100.59834260372971</v>
      </c>
      <c r="G77" s="57">
        <v>4.6564055840207645</v>
      </c>
      <c r="H77" s="57">
        <v>82.171849435063095</v>
      </c>
      <c r="I77" s="67">
        <v>0.73609999999999998</v>
      </c>
      <c r="J77" s="57">
        <v>2.427</v>
      </c>
      <c r="L77" s="68">
        <f t="shared" si="4"/>
        <v>111.63136725317634</v>
      </c>
      <c r="M77" s="68">
        <f t="shared" si="5"/>
        <v>136.57108233333335</v>
      </c>
      <c r="O77" s="68">
        <v>210.8921065591833</v>
      </c>
      <c r="P77" s="68">
        <v>120.57570759826319</v>
      </c>
      <c r="Q77" s="69">
        <f t="shared" si="6"/>
        <v>99.260739306006968</v>
      </c>
      <c r="R77" s="69">
        <f t="shared" si="7"/>
        <v>8.9443403450868573</v>
      </c>
    </row>
    <row r="78" spans="1:18" x14ac:dyDescent="0.35">
      <c r="A78" t="s">
        <v>102</v>
      </c>
      <c r="B78" t="s">
        <v>96</v>
      </c>
      <c r="C78" s="66">
        <v>30003885</v>
      </c>
      <c r="D78" s="66">
        <v>13</v>
      </c>
      <c r="E78" s="57">
        <v>96.354893563601664</v>
      </c>
      <c r="F78" s="57">
        <v>96.375680874539555</v>
      </c>
      <c r="G78" s="57">
        <v>4.5765385691420386</v>
      </c>
      <c r="H78" s="57">
        <v>74.865403447394158</v>
      </c>
      <c r="I78" s="67">
        <v>0.73409999999999997</v>
      </c>
      <c r="J78" s="57">
        <v>2.427</v>
      </c>
      <c r="L78" s="68">
        <f t="shared" si="4"/>
        <v>101.98256837950437</v>
      </c>
      <c r="M78" s="68">
        <f t="shared" si="5"/>
        <v>134.22860497222223</v>
      </c>
      <c r="O78" s="68">
        <v>201.84289102830513</v>
      </c>
      <c r="P78" s="68">
        <v>115.51466070210292</v>
      </c>
      <c r="Q78" s="69">
        <f t="shared" si="6"/>
        <v>99.860322648800761</v>
      </c>
      <c r="R78" s="69">
        <f t="shared" si="7"/>
        <v>13.532092322598544</v>
      </c>
    </row>
    <row r="79" spans="1:18" x14ac:dyDescent="0.35">
      <c r="A79" t="s">
        <v>102</v>
      </c>
      <c r="B79" t="s">
        <v>96</v>
      </c>
      <c r="C79" s="66">
        <v>30003885</v>
      </c>
      <c r="D79" s="66">
        <v>14</v>
      </c>
      <c r="E79" s="57">
        <v>98.320164418915297</v>
      </c>
      <c r="F79" s="57">
        <v>98.333802232282466</v>
      </c>
      <c r="G79" s="57">
        <v>4.8031575809522042</v>
      </c>
      <c r="H79" s="57">
        <v>69.43352295831879</v>
      </c>
      <c r="I79" s="67">
        <v>0.73229999999999995</v>
      </c>
      <c r="J79" s="57">
        <v>2.427</v>
      </c>
      <c r="L79" s="68">
        <f t="shared" si="4"/>
        <v>94.81568067502225</v>
      </c>
      <c r="M79" s="68">
        <f t="shared" si="5"/>
        <v>140.87527763888889</v>
      </c>
      <c r="O79" s="68">
        <v>205.40320752194964</v>
      </c>
      <c r="P79" s="68">
        <v>117.86152998041833</v>
      </c>
      <c r="Q79" s="69">
        <f t="shared" si="6"/>
        <v>110.58752684692739</v>
      </c>
      <c r="R79" s="69">
        <f t="shared" si="7"/>
        <v>23.045849305396075</v>
      </c>
    </row>
    <row r="80" spans="1:18" x14ac:dyDescent="0.35">
      <c r="A80" t="s">
        <v>102</v>
      </c>
      <c r="B80" t="s">
        <v>96</v>
      </c>
      <c r="C80" s="66">
        <v>30003885</v>
      </c>
      <c r="D80" s="66">
        <v>15</v>
      </c>
      <c r="E80" s="57">
        <v>80.994863803309187</v>
      </c>
      <c r="F80" s="57">
        <v>81.001536728006357</v>
      </c>
      <c r="G80" s="57">
        <v>4.3919088230558723</v>
      </c>
      <c r="H80" s="57">
        <v>48.320684105050844</v>
      </c>
      <c r="I80" s="67">
        <v>0.72170000000000001</v>
      </c>
      <c r="J80" s="57">
        <v>2.427</v>
      </c>
      <c r="L80" s="68">
        <f t="shared" si="4"/>
        <v>66.953975481572456</v>
      </c>
      <c r="M80" s="68">
        <f t="shared" si="5"/>
        <v>128.81346580555555</v>
      </c>
      <c r="O80" s="68">
        <v>169.51115172952316</v>
      </c>
      <c r="P80" s="68">
        <v>97.08821868604025</v>
      </c>
      <c r="Q80" s="69">
        <f t="shared" si="6"/>
        <v>102.55717624795071</v>
      </c>
      <c r="R80" s="69">
        <f t="shared" si="7"/>
        <v>30.134243204467793</v>
      </c>
    </row>
    <row r="81" spans="1:18" x14ac:dyDescent="0.35">
      <c r="A81" t="s">
        <v>102</v>
      </c>
      <c r="B81" t="s">
        <v>96</v>
      </c>
      <c r="C81" s="66">
        <v>30003885</v>
      </c>
      <c r="D81" s="66">
        <v>16</v>
      </c>
      <c r="E81" s="57">
        <v>112.98007059675916</v>
      </c>
      <c r="F81" s="57">
        <v>113.03082488090401</v>
      </c>
      <c r="G81" s="57">
        <v>4.8053266491140052</v>
      </c>
      <c r="H81" s="57">
        <v>103.03619937397605</v>
      </c>
      <c r="I81" s="67">
        <v>0.74039999999999995</v>
      </c>
      <c r="J81" s="57">
        <v>2.427</v>
      </c>
      <c r="L81" s="68">
        <f t="shared" si="4"/>
        <v>139.16288408154517</v>
      </c>
      <c r="M81" s="68">
        <f t="shared" si="5"/>
        <v>140.93889580555557</v>
      </c>
      <c r="O81" s="68">
        <v>235.83297276926245</v>
      </c>
      <c r="P81" s="68">
        <v>135.47644201038682</v>
      </c>
      <c r="Q81" s="69">
        <f t="shared" si="6"/>
        <v>96.670088687717282</v>
      </c>
      <c r="R81" s="69">
        <f t="shared" si="7"/>
        <v>-3.6864420711583534</v>
      </c>
    </row>
    <row r="82" spans="1:18" hidden="1" x14ac:dyDescent="0.35">
      <c r="A82" t="s">
        <v>102</v>
      </c>
      <c r="B82" t="s">
        <v>46</v>
      </c>
      <c r="C82" s="66">
        <v>30003887</v>
      </c>
      <c r="D82" s="66">
        <v>1</v>
      </c>
      <c r="E82" s="57">
        <v>113.21921897866224</v>
      </c>
      <c r="F82" s="57">
        <v>113.21921900518066</v>
      </c>
      <c r="G82" s="57">
        <v>5.1952732201880965</v>
      </c>
      <c r="H82" s="57">
        <v>53.486175524449081</v>
      </c>
      <c r="I82" s="67">
        <v>0.83499999999999996</v>
      </c>
      <c r="J82" s="57">
        <v>2.427</v>
      </c>
      <c r="L82" s="68">
        <f t="shared" si="4"/>
        <v>64.055300029280346</v>
      </c>
      <c r="M82" s="68">
        <f t="shared" si="5"/>
        <v>152.3759204166667</v>
      </c>
      <c r="O82" s="68">
        <v>237.62228281844716</v>
      </c>
      <c r="P82" s="68">
        <v>135.70233288418427</v>
      </c>
      <c r="Q82" s="69">
        <f t="shared" si="6"/>
        <v>173.56698278916681</v>
      </c>
      <c r="R82" s="69">
        <f t="shared" si="7"/>
        <v>71.647032854903927</v>
      </c>
    </row>
    <row r="83" spans="1:18" hidden="1" x14ac:dyDescent="0.35">
      <c r="A83" t="s">
        <v>102</v>
      </c>
      <c r="B83" t="s">
        <v>46</v>
      </c>
      <c r="C83" s="66">
        <v>30003887</v>
      </c>
      <c r="D83" s="66">
        <v>2</v>
      </c>
      <c r="E83" s="57">
        <v>105.33611763664095</v>
      </c>
      <c r="F83" s="57">
        <v>105.33611770388409</v>
      </c>
      <c r="G83" s="57">
        <v>4.6856718109236972</v>
      </c>
      <c r="H83" s="57">
        <v>34.196213245001779</v>
      </c>
      <c r="I83" s="67">
        <v>0.83499999999999996</v>
      </c>
      <c r="J83" s="57">
        <v>2.427</v>
      </c>
      <c r="L83" s="68">
        <f t="shared" si="4"/>
        <v>40.953548796409315</v>
      </c>
      <c r="M83" s="68">
        <f t="shared" si="5"/>
        <v>137.4294526388889</v>
      </c>
      <c r="O83" s="68">
        <v>220.52512209947278</v>
      </c>
      <c r="P83" s="68">
        <v>126.25412378238782</v>
      </c>
      <c r="Q83" s="69">
        <f t="shared" si="6"/>
        <v>179.57157330306347</v>
      </c>
      <c r="R83" s="69">
        <f t="shared" si="7"/>
        <v>85.3005749859785</v>
      </c>
    </row>
    <row r="84" spans="1:18" hidden="1" x14ac:dyDescent="0.35">
      <c r="A84" t="s">
        <v>102</v>
      </c>
      <c r="B84" t="s">
        <v>46</v>
      </c>
      <c r="C84" s="66">
        <v>30003887</v>
      </c>
      <c r="D84" s="66">
        <v>3</v>
      </c>
      <c r="E84" s="57">
        <v>105.59353543239234</v>
      </c>
      <c r="F84" s="57">
        <v>105.59353549300585</v>
      </c>
      <c r="G84" s="57">
        <v>5.0591399424171586</v>
      </c>
      <c r="H84" s="57">
        <v>33.50474849650054</v>
      </c>
      <c r="I84" s="67">
        <v>0.83499999999999996</v>
      </c>
      <c r="J84" s="57">
        <v>2.427</v>
      </c>
      <c r="L84" s="68">
        <f t="shared" si="4"/>
        <v>40.12544730119825</v>
      </c>
      <c r="M84" s="68">
        <f t="shared" si="5"/>
        <v>148.38316919444446</v>
      </c>
      <c r="O84" s="68">
        <v>221.76905342968951</v>
      </c>
      <c r="P84" s="68">
        <v>126.5626700161762</v>
      </c>
      <c r="Q84" s="69">
        <f t="shared" si="6"/>
        <v>181.64360612849126</v>
      </c>
      <c r="R84" s="69">
        <f t="shared" si="7"/>
        <v>86.437222714977949</v>
      </c>
    </row>
    <row r="85" spans="1:18" hidden="1" x14ac:dyDescent="0.35">
      <c r="A85" t="s">
        <v>102</v>
      </c>
      <c r="B85" t="s">
        <v>46</v>
      </c>
      <c r="C85" s="66">
        <v>30003887</v>
      </c>
      <c r="D85" s="66">
        <v>4</v>
      </c>
      <c r="E85" s="57">
        <v>102.35081028346302</v>
      </c>
      <c r="F85" s="57">
        <v>102.35081036017699</v>
      </c>
      <c r="G85" s="57">
        <v>4.9029023203614122</v>
      </c>
      <c r="H85" s="57">
        <v>29.621035357572456</v>
      </c>
      <c r="I85" s="67">
        <v>0.83499999999999996</v>
      </c>
      <c r="J85" s="57">
        <v>2.427</v>
      </c>
      <c r="L85" s="68">
        <f t="shared" si="4"/>
        <v>35.47429384140414</v>
      </c>
      <c r="M85" s="68">
        <f t="shared" si="5"/>
        <v>143.8007631388889</v>
      </c>
      <c r="O85" s="68">
        <v>214.49437133796576</v>
      </c>
      <c r="P85" s="68">
        <v>122.67612451003208</v>
      </c>
      <c r="Q85" s="69">
        <f t="shared" si="6"/>
        <v>179.02007749656161</v>
      </c>
      <c r="R85" s="69">
        <f t="shared" si="7"/>
        <v>87.201830668627935</v>
      </c>
    </row>
    <row r="86" spans="1:18" hidden="1" x14ac:dyDescent="0.35">
      <c r="A86" t="s">
        <v>102</v>
      </c>
      <c r="B86" t="s">
        <v>46</v>
      </c>
      <c r="C86" s="66">
        <v>30003887</v>
      </c>
      <c r="D86" s="66">
        <v>5</v>
      </c>
      <c r="E86" s="57">
        <v>107.21622597668282</v>
      </c>
      <c r="F86" s="57">
        <v>107.2162260410847</v>
      </c>
      <c r="G86" s="57">
        <v>5.001060727172856</v>
      </c>
      <c r="H86" s="57">
        <v>27.846035548883883</v>
      </c>
      <c r="I86" s="67">
        <v>0.83499999999999996</v>
      </c>
      <c r="J86" s="57">
        <v>2.427</v>
      </c>
      <c r="L86" s="68">
        <f t="shared" si="4"/>
        <v>33.348545567525612</v>
      </c>
      <c r="M86" s="68">
        <f t="shared" si="5"/>
        <v>146.67972194444442</v>
      </c>
      <c r="O86" s="68">
        <v>224.64222447324846</v>
      </c>
      <c r="P86" s="68">
        <v>128.50752575871954</v>
      </c>
      <c r="Q86" s="69">
        <f t="shared" si="6"/>
        <v>191.29367890572286</v>
      </c>
      <c r="R86" s="69">
        <f t="shared" si="7"/>
        <v>95.158980191193933</v>
      </c>
    </row>
    <row r="87" spans="1:18" hidden="1" x14ac:dyDescent="0.35">
      <c r="A87" t="s">
        <v>102</v>
      </c>
      <c r="B87" t="s">
        <v>46</v>
      </c>
      <c r="C87" s="66">
        <v>30003887</v>
      </c>
      <c r="D87" s="66">
        <v>6</v>
      </c>
      <c r="E87" s="57">
        <v>99.250174259141829</v>
      </c>
      <c r="F87" s="57">
        <v>99.250174334908735</v>
      </c>
      <c r="G87" s="57">
        <v>5.1635141845113548</v>
      </c>
      <c r="H87" s="57">
        <v>23.359118897212745</v>
      </c>
      <c r="I87" s="67">
        <v>0.83499999999999996</v>
      </c>
      <c r="J87" s="57">
        <v>2.427</v>
      </c>
      <c r="L87" s="68">
        <f t="shared" si="4"/>
        <v>27.97499269127275</v>
      </c>
      <c r="M87" s="68">
        <f t="shared" si="5"/>
        <v>151.44443672222221</v>
      </c>
      <c r="O87" s="68">
        <v>208.25412554986343</v>
      </c>
      <c r="P87" s="68">
        <v>118.95993053097597</v>
      </c>
      <c r="Q87" s="69">
        <f t="shared" si="6"/>
        <v>180.27913285859069</v>
      </c>
      <c r="R87" s="69">
        <f t="shared" si="7"/>
        <v>90.984937839703221</v>
      </c>
    </row>
    <row r="88" spans="1:18" hidden="1" x14ac:dyDescent="0.35">
      <c r="A88" t="s">
        <v>102</v>
      </c>
      <c r="B88" t="s">
        <v>46</v>
      </c>
      <c r="C88" s="66">
        <v>30003887</v>
      </c>
      <c r="D88" s="66">
        <v>7</v>
      </c>
      <c r="E88" s="57">
        <v>98.140940532451992</v>
      </c>
      <c r="F88" s="57">
        <v>98.140940612954324</v>
      </c>
      <c r="G88" s="57">
        <v>5.151017764497527</v>
      </c>
      <c r="H88" s="57">
        <v>23.167781635996874</v>
      </c>
      <c r="I88" s="67">
        <v>0.83499999999999996</v>
      </c>
      <c r="J88" s="57">
        <v>2.427</v>
      </c>
      <c r="L88" s="68">
        <f t="shared" si="4"/>
        <v>27.74584627065494</v>
      </c>
      <c r="M88" s="68">
        <f t="shared" si="5"/>
        <v>151.07792019444443</v>
      </c>
      <c r="O88" s="68">
        <v>205.7950631869179</v>
      </c>
      <c r="P88" s="68">
        <v>117.63048223288023</v>
      </c>
      <c r="Q88" s="69">
        <f t="shared" si="6"/>
        <v>178.04921691626296</v>
      </c>
      <c r="R88" s="69">
        <f t="shared" si="7"/>
        <v>89.884635962225289</v>
      </c>
    </row>
    <row r="89" spans="1:18" hidden="1" x14ac:dyDescent="0.35">
      <c r="A89" t="s">
        <v>102</v>
      </c>
      <c r="B89" t="s">
        <v>46</v>
      </c>
      <c r="C89" s="66">
        <v>30003887</v>
      </c>
      <c r="D89" s="66">
        <v>8</v>
      </c>
      <c r="E89" s="57">
        <v>96.581694929300085</v>
      </c>
      <c r="F89" s="57">
        <v>96.581695022114545</v>
      </c>
      <c r="G89" s="57">
        <v>5.0426291285859097</v>
      </c>
      <c r="H89" s="57">
        <v>20.092049398126679</v>
      </c>
      <c r="I89" s="67">
        <v>0.83499999999999996</v>
      </c>
      <c r="J89" s="57">
        <v>2.427</v>
      </c>
      <c r="L89" s="68">
        <f t="shared" si="4"/>
        <v>24.062334608534947</v>
      </c>
      <c r="M89" s="68">
        <f t="shared" si="5"/>
        <v>147.89891161111112</v>
      </c>
      <c r="O89" s="68">
        <v>202.41035659027042</v>
      </c>
      <c r="P89" s="68">
        <v>115.7616575327071</v>
      </c>
      <c r="Q89" s="69">
        <f t="shared" si="6"/>
        <v>178.34802198173549</v>
      </c>
      <c r="R89" s="69">
        <f t="shared" si="7"/>
        <v>91.699322924172151</v>
      </c>
    </row>
    <row r="90" spans="1:18" hidden="1" x14ac:dyDescent="0.35">
      <c r="A90" t="s">
        <v>102</v>
      </c>
      <c r="B90" t="s">
        <v>46</v>
      </c>
      <c r="C90" s="66">
        <v>30003887</v>
      </c>
      <c r="D90" s="66">
        <v>9</v>
      </c>
      <c r="E90" s="57">
        <v>96.51355721632406</v>
      </c>
      <c r="F90" s="57">
        <v>96.513557311032685</v>
      </c>
      <c r="G90" s="57">
        <v>4.7310279873469305</v>
      </c>
      <c r="H90" s="57">
        <v>22.091883783988575</v>
      </c>
      <c r="I90" s="67">
        <v>0.83499999999999996</v>
      </c>
      <c r="J90" s="57">
        <v>2.427</v>
      </c>
      <c r="L90" s="68">
        <f t="shared" si="4"/>
        <v>26.457345849088114</v>
      </c>
      <c r="M90" s="68">
        <f t="shared" si="5"/>
        <v>138.75973669444443</v>
      </c>
      <c r="O90" s="68">
        <v>202.14124920979285</v>
      </c>
      <c r="P90" s="68">
        <v>115.67997933422258</v>
      </c>
      <c r="Q90" s="69">
        <f t="shared" si="6"/>
        <v>175.68390336070473</v>
      </c>
      <c r="R90" s="69">
        <f t="shared" si="7"/>
        <v>89.222633485134466</v>
      </c>
    </row>
    <row r="91" spans="1:18" hidden="1" x14ac:dyDescent="0.35">
      <c r="A91" t="s">
        <v>102</v>
      </c>
      <c r="B91" t="s">
        <v>46</v>
      </c>
      <c r="C91" s="66">
        <v>30003887</v>
      </c>
      <c r="D91" s="66">
        <v>10</v>
      </c>
      <c r="E91" s="57">
        <v>96.109880665233476</v>
      </c>
      <c r="F91" s="57">
        <v>96.109880763730459</v>
      </c>
      <c r="G91" s="57">
        <v>4.766380552530145</v>
      </c>
      <c r="H91" s="57">
        <v>20.728594658433348</v>
      </c>
      <c r="I91" s="67">
        <v>0.83499999999999996</v>
      </c>
      <c r="J91" s="57">
        <v>2.427</v>
      </c>
      <c r="L91" s="68">
        <f t="shared" si="4"/>
        <v>24.824664261596826</v>
      </c>
      <c r="M91" s="68">
        <f t="shared" si="5"/>
        <v>139.79661761111112</v>
      </c>
      <c r="O91" s="68">
        <v>201.22277402299639</v>
      </c>
      <c r="P91" s="68">
        <v>115.1961437886313</v>
      </c>
      <c r="Q91" s="69">
        <f t="shared" si="6"/>
        <v>176.39810976139955</v>
      </c>
      <c r="R91" s="69">
        <f t="shared" si="7"/>
        <v>90.371479527034481</v>
      </c>
    </row>
    <row r="92" spans="1:18" hidden="1" x14ac:dyDescent="0.35">
      <c r="A92" t="s">
        <v>102</v>
      </c>
      <c r="B92" t="s">
        <v>46</v>
      </c>
      <c r="C92" s="66">
        <v>30003887</v>
      </c>
      <c r="D92" s="66">
        <v>11</v>
      </c>
      <c r="E92" s="57">
        <v>97.618521261140188</v>
      </c>
      <c r="F92" s="57">
        <v>97.618521359637157</v>
      </c>
      <c r="G92" s="57">
        <v>4.2897360224270065</v>
      </c>
      <c r="H92" s="57">
        <v>31.794167182513025</v>
      </c>
      <c r="I92" s="67">
        <v>0.83499999999999996</v>
      </c>
      <c r="J92" s="57">
        <v>2.427</v>
      </c>
      <c r="L92" s="68">
        <f t="shared" si="4"/>
        <v>38.076846925165299</v>
      </c>
      <c r="M92" s="68">
        <f t="shared" si="5"/>
        <v>125.81676594444443</v>
      </c>
      <c r="O92" s="68">
        <v>204.36215814136696</v>
      </c>
      <c r="P92" s="68">
        <v>117.00424388114766</v>
      </c>
      <c r="Q92" s="69">
        <f t="shared" si="6"/>
        <v>166.28531121620165</v>
      </c>
      <c r="R92" s="69">
        <f t="shared" si="7"/>
        <v>78.92739695598236</v>
      </c>
    </row>
    <row r="93" spans="1:18" hidden="1" x14ac:dyDescent="0.35">
      <c r="A93" t="s">
        <v>102</v>
      </c>
      <c r="B93" t="s">
        <v>46</v>
      </c>
      <c r="C93" s="66">
        <v>30003887</v>
      </c>
      <c r="D93" s="66">
        <v>12</v>
      </c>
      <c r="E93" s="57">
        <v>100.59834251659777</v>
      </c>
      <c r="F93" s="57">
        <v>100.59834260372971</v>
      </c>
      <c r="G93" s="57">
        <v>4.5701608626061958</v>
      </c>
      <c r="H93" s="57">
        <v>30.782332316478378</v>
      </c>
      <c r="I93" s="67">
        <v>0.83499999999999996</v>
      </c>
      <c r="J93" s="57">
        <v>2.427</v>
      </c>
      <c r="L93" s="68">
        <f t="shared" si="4"/>
        <v>36.865068642489078</v>
      </c>
      <c r="M93" s="68">
        <f t="shared" si="5"/>
        <v>134.04154861111112</v>
      </c>
      <c r="O93" s="68">
        <v>210.8921065591833</v>
      </c>
      <c r="P93" s="68">
        <v>120.57570759826319</v>
      </c>
      <c r="Q93" s="69">
        <f t="shared" si="6"/>
        <v>174.02703791669421</v>
      </c>
      <c r="R93" s="69">
        <f t="shared" si="7"/>
        <v>83.710638955774115</v>
      </c>
    </row>
    <row r="94" spans="1:18" hidden="1" x14ac:dyDescent="0.35">
      <c r="A94" t="s">
        <v>102</v>
      </c>
      <c r="B94" t="s">
        <v>46</v>
      </c>
      <c r="C94" s="66">
        <v>30003887</v>
      </c>
      <c r="D94" s="66">
        <v>13</v>
      </c>
      <c r="E94" s="57">
        <v>96.375680770360063</v>
      </c>
      <c r="F94" s="57">
        <v>96.375680874539555</v>
      </c>
      <c r="G94" s="57">
        <v>4.4557182617178288</v>
      </c>
      <c r="H94" s="57">
        <v>26.830404543172953</v>
      </c>
      <c r="I94" s="67">
        <v>0.83499999999999996</v>
      </c>
      <c r="J94" s="57">
        <v>2.427</v>
      </c>
      <c r="L94" s="68">
        <f t="shared" si="4"/>
        <v>32.132221009787969</v>
      </c>
      <c r="M94" s="68">
        <f t="shared" si="5"/>
        <v>130.68497891666667</v>
      </c>
      <c r="O94" s="68">
        <v>201.84289102830513</v>
      </c>
      <c r="P94" s="68">
        <v>115.51466070210292</v>
      </c>
      <c r="Q94" s="69">
        <f t="shared" si="6"/>
        <v>169.71067001851716</v>
      </c>
      <c r="R94" s="69">
        <f t="shared" si="7"/>
        <v>83.382439692314946</v>
      </c>
    </row>
    <row r="95" spans="1:18" hidden="1" x14ac:dyDescent="0.35">
      <c r="A95" t="s">
        <v>102</v>
      </c>
      <c r="B95" t="s">
        <v>46</v>
      </c>
      <c r="C95" s="66">
        <v>30003887</v>
      </c>
      <c r="D95" s="66">
        <v>14</v>
      </c>
      <c r="E95" s="57">
        <v>98.333802125261712</v>
      </c>
      <c r="F95" s="57">
        <v>98.333802232282466</v>
      </c>
      <c r="G95" s="57">
        <v>4.6689667515887407</v>
      </c>
      <c r="H95" s="57">
        <v>20.685776337049084</v>
      </c>
      <c r="I95" s="67">
        <v>0.83499999999999996</v>
      </c>
      <c r="J95" s="57">
        <v>2.427</v>
      </c>
      <c r="L95" s="68">
        <f t="shared" si="4"/>
        <v>24.773384834789322</v>
      </c>
      <c r="M95" s="68">
        <f t="shared" si="5"/>
        <v>136.93949788888887</v>
      </c>
      <c r="O95" s="68">
        <v>205.40320752194964</v>
      </c>
      <c r="P95" s="68">
        <v>117.86152998041833</v>
      </c>
      <c r="Q95" s="69">
        <f t="shared" si="6"/>
        <v>180.62982268716033</v>
      </c>
      <c r="R95" s="69">
        <f t="shared" si="7"/>
        <v>93.088145145628999</v>
      </c>
    </row>
    <row r="96" spans="1:18" hidden="1" x14ac:dyDescent="0.35">
      <c r="A96" t="s">
        <v>102</v>
      </c>
      <c r="B96" t="s">
        <v>46</v>
      </c>
      <c r="C96" s="66">
        <v>30003887</v>
      </c>
      <c r="D96" s="66">
        <v>15</v>
      </c>
      <c r="E96" s="57">
        <v>81.001536547112863</v>
      </c>
      <c r="F96" s="57">
        <v>81.001536728006357</v>
      </c>
      <c r="G96" s="57">
        <v>4.1368329377669637</v>
      </c>
      <c r="H96" s="57">
        <v>11.910248905641803</v>
      </c>
      <c r="I96" s="67">
        <v>0.83499999999999996</v>
      </c>
      <c r="J96" s="57">
        <v>2.427</v>
      </c>
      <c r="L96" s="68">
        <f t="shared" si="4"/>
        <v>14.263771144481201</v>
      </c>
      <c r="M96" s="68">
        <f t="shared" si="5"/>
        <v>121.33216094444445</v>
      </c>
      <c r="O96" s="68">
        <v>169.51115172952316</v>
      </c>
      <c r="P96" s="68">
        <v>97.08821868604025</v>
      </c>
      <c r="Q96" s="69">
        <f t="shared" si="6"/>
        <v>155.24738058504195</v>
      </c>
      <c r="R96" s="69">
        <f t="shared" si="7"/>
        <v>82.824447541559053</v>
      </c>
    </row>
    <row r="97" spans="1:18" hidden="1" x14ac:dyDescent="0.35">
      <c r="A97" t="s">
        <v>102</v>
      </c>
      <c r="B97" t="s">
        <v>46</v>
      </c>
      <c r="C97" s="66">
        <v>30003887</v>
      </c>
      <c r="D97" s="66">
        <v>16</v>
      </c>
      <c r="E97" s="57">
        <v>113.03082482123756</v>
      </c>
      <c r="F97" s="57">
        <v>113.03082488090401</v>
      </c>
      <c r="G97" s="57">
        <v>4.7740532253023611</v>
      </c>
      <c r="H97" s="57">
        <v>43.506640211389694</v>
      </c>
      <c r="I97" s="67">
        <v>0.83499999999999996</v>
      </c>
      <c r="J97" s="57">
        <v>2.427</v>
      </c>
      <c r="L97" s="68">
        <f t="shared" si="4"/>
        <v>52.103760732203227</v>
      </c>
      <c r="M97" s="68">
        <f t="shared" si="5"/>
        <v>140.02165497222222</v>
      </c>
      <c r="O97" s="68">
        <v>235.83297276926245</v>
      </c>
      <c r="P97" s="68">
        <v>135.47644201038682</v>
      </c>
      <c r="Q97" s="69">
        <f t="shared" si="6"/>
        <v>183.72921203705923</v>
      </c>
      <c r="R97" s="69">
        <f t="shared" si="7"/>
        <v>83.372681278183592</v>
      </c>
    </row>
    <row r="98" spans="1:18" x14ac:dyDescent="0.35">
      <c r="A98" t="s">
        <v>103</v>
      </c>
      <c r="B98" t="s">
        <v>96</v>
      </c>
      <c r="C98" s="66">
        <v>30004228</v>
      </c>
      <c r="D98" s="66">
        <v>1</v>
      </c>
      <c r="E98" s="57">
        <v>113.13160270677271</v>
      </c>
      <c r="F98" s="57">
        <v>113.21921900518066</v>
      </c>
      <c r="G98" s="57">
        <v>0</v>
      </c>
      <c r="H98" s="57">
        <v>143.01239848276788</v>
      </c>
      <c r="I98" s="67">
        <v>0.74519999999999997</v>
      </c>
      <c r="J98" s="57">
        <v>1.2895000000000001</v>
      </c>
      <c r="L98" s="68">
        <f t="shared" si="4"/>
        <v>191.91143113629613</v>
      </c>
      <c r="M98" s="68">
        <f t="shared" si="5"/>
        <v>0</v>
      </c>
      <c r="O98" s="68">
        <v>237.62228281844716</v>
      </c>
      <c r="P98" s="68">
        <v>135.70233288418427</v>
      </c>
      <c r="Q98" s="69">
        <f t="shared" si="6"/>
        <v>45.710851682151031</v>
      </c>
      <c r="R98" s="69">
        <f t="shared" si="7"/>
        <v>-56.209098252111858</v>
      </c>
    </row>
    <row r="99" spans="1:18" x14ac:dyDescent="0.35">
      <c r="A99" t="s">
        <v>103</v>
      </c>
      <c r="B99" t="s">
        <v>96</v>
      </c>
      <c r="C99" s="66">
        <v>30004228</v>
      </c>
      <c r="D99" s="66">
        <v>2</v>
      </c>
      <c r="E99" s="57">
        <v>105.26115745025439</v>
      </c>
      <c r="F99" s="57">
        <v>105.33611770388409</v>
      </c>
      <c r="G99" s="57">
        <v>0</v>
      </c>
      <c r="H99" s="57">
        <v>124.38008932349636</v>
      </c>
      <c r="I99" s="67">
        <v>0.74339999999999995</v>
      </c>
      <c r="J99" s="57">
        <v>1.2895000000000001</v>
      </c>
      <c r="L99" s="68">
        <f t="shared" si="4"/>
        <v>167.31246882364323</v>
      </c>
      <c r="M99" s="68">
        <f t="shared" si="5"/>
        <v>0</v>
      </c>
      <c r="O99" s="68">
        <v>220.52512209947278</v>
      </c>
      <c r="P99" s="68">
        <v>126.25412378238782</v>
      </c>
      <c r="Q99" s="69">
        <f t="shared" si="6"/>
        <v>53.212653275829553</v>
      </c>
      <c r="R99" s="69">
        <f t="shared" si="7"/>
        <v>-41.058345041255407</v>
      </c>
    </row>
    <row r="100" spans="1:18" x14ac:dyDescent="0.35">
      <c r="A100" t="s">
        <v>103</v>
      </c>
      <c r="B100" t="s">
        <v>96</v>
      </c>
      <c r="C100" s="66">
        <v>30004228</v>
      </c>
      <c r="D100" s="66">
        <v>3</v>
      </c>
      <c r="E100" s="57">
        <v>105.53694757687983</v>
      </c>
      <c r="F100" s="57">
        <v>105.59353549300585</v>
      </c>
      <c r="G100" s="57">
        <v>0</v>
      </c>
      <c r="H100" s="57">
        <v>122.7278560125774</v>
      </c>
      <c r="I100" s="67">
        <v>0.74319999999999997</v>
      </c>
      <c r="J100" s="57">
        <v>1.2895000000000001</v>
      </c>
      <c r="L100" s="68">
        <f t="shared" si="4"/>
        <v>165.13435954329577</v>
      </c>
      <c r="M100" s="68">
        <f t="shared" si="5"/>
        <v>0</v>
      </c>
      <c r="O100" s="68">
        <v>221.76905342968951</v>
      </c>
      <c r="P100" s="68">
        <v>126.5626700161762</v>
      </c>
      <c r="Q100" s="69">
        <f t="shared" si="6"/>
        <v>56.634693886393734</v>
      </c>
      <c r="R100" s="69">
        <f t="shared" si="7"/>
        <v>-38.571689527119574</v>
      </c>
    </row>
    <row r="101" spans="1:18" x14ac:dyDescent="0.35">
      <c r="A101" t="s">
        <v>103</v>
      </c>
      <c r="B101" t="s">
        <v>96</v>
      </c>
      <c r="C101" s="66">
        <v>30004228</v>
      </c>
      <c r="D101" s="66">
        <v>4</v>
      </c>
      <c r="E101" s="57">
        <v>102.30310138653441</v>
      </c>
      <c r="F101" s="57">
        <v>102.35081036017699</v>
      </c>
      <c r="G101" s="57">
        <v>0</v>
      </c>
      <c r="H101" s="57">
        <v>117.10851897297972</v>
      </c>
      <c r="I101" s="67">
        <v>0.74250000000000005</v>
      </c>
      <c r="J101" s="57">
        <v>1.2895000000000001</v>
      </c>
      <c r="L101" s="68">
        <f t="shared" si="4"/>
        <v>157.72191107472017</v>
      </c>
      <c r="M101" s="68">
        <f t="shared" si="5"/>
        <v>0</v>
      </c>
      <c r="O101" s="68">
        <v>214.49437133796576</v>
      </c>
      <c r="P101" s="68">
        <v>122.67612451003208</v>
      </c>
      <c r="Q101" s="69">
        <f t="shared" si="6"/>
        <v>56.772460263245591</v>
      </c>
      <c r="R101" s="69">
        <f t="shared" si="7"/>
        <v>-35.045786564688086</v>
      </c>
    </row>
    <row r="102" spans="1:18" x14ac:dyDescent="0.35">
      <c r="A102" t="s">
        <v>103</v>
      </c>
      <c r="B102" t="s">
        <v>96</v>
      </c>
      <c r="C102" s="66">
        <v>30004228</v>
      </c>
      <c r="D102" s="66">
        <v>5</v>
      </c>
      <c r="E102" s="57">
        <v>107.16459581009035</v>
      </c>
      <c r="F102" s="57">
        <v>107.2162260410847</v>
      </c>
      <c r="G102" s="57">
        <v>0</v>
      </c>
      <c r="H102" s="57">
        <v>121.21948470455654</v>
      </c>
      <c r="I102" s="67">
        <v>0.74299999999999999</v>
      </c>
      <c r="J102" s="57">
        <v>1.2895000000000001</v>
      </c>
      <c r="L102" s="68">
        <f t="shared" si="4"/>
        <v>163.14870081366962</v>
      </c>
      <c r="M102" s="68">
        <f t="shared" si="5"/>
        <v>0</v>
      </c>
      <c r="O102" s="68">
        <v>224.64222447324846</v>
      </c>
      <c r="P102" s="68">
        <v>128.50752575871954</v>
      </c>
      <c r="Q102" s="69">
        <f t="shared" si="6"/>
        <v>61.493523659578841</v>
      </c>
      <c r="R102" s="69">
        <f t="shared" si="7"/>
        <v>-34.641175054950082</v>
      </c>
    </row>
    <row r="103" spans="1:18" x14ac:dyDescent="0.35">
      <c r="A103" t="s">
        <v>103</v>
      </c>
      <c r="B103" t="s">
        <v>96</v>
      </c>
      <c r="C103" s="66">
        <v>30004228</v>
      </c>
      <c r="D103" s="66">
        <v>6</v>
      </c>
      <c r="E103" s="57">
        <v>99.214403928514002</v>
      </c>
      <c r="F103" s="57">
        <v>99.250174334908735</v>
      </c>
      <c r="G103" s="57">
        <v>0</v>
      </c>
      <c r="H103" s="57">
        <v>110.59985318552482</v>
      </c>
      <c r="I103" s="67">
        <v>0.74160000000000004</v>
      </c>
      <c r="J103" s="57">
        <v>1.2895000000000001</v>
      </c>
      <c r="L103" s="68">
        <f t="shared" si="4"/>
        <v>149.13680310885223</v>
      </c>
      <c r="M103" s="68">
        <f t="shared" si="5"/>
        <v>0</v>
      </c>
      <c r="O103" s="68">
        <v>208.25412554986343</v>
      </c>
      <c r="P103" s="68">
        <v>118.95993053097597</v>
      </c>
      <c r="Q103" s="69">
        <f t="shared" si="6"/>
        <v>59.117322441011197</v>
      </c>
      <c r="R103" s="69">
        <f t="shared" si="7"/>
        <v>-30.176872577876267</v>
      </c>
    </row>
    <row r="104" spans="1:18" x14ac:dyDescent="0.35">
      <c r="A104" t="s">
        <v>103</v>
      </c>
      <c r="B104" t="s">
        <v>96</v>
      </c>
      <c r="C104" s="66">
        <v>30004228</v>
      </c>
      <c r="D104" s="66">
        <v>7</v>
      </c>
      <c r="E104" s="57">
        <v>98.10972621345438</v>
      </c>
      <c r="F104" s="57">
        <v>98.140940612954324</v>
      </c>
      <c r="G104" s="57">
        <v>0</v>
      </c>
      <c r="H104" s="57">
        <v>108.76452277931951</v>
      </c>
      <c r="I104" s="67">
        <v>0.74129999999999996</v>
      </c>
      <c r="J104" s="57">
        <v>1.2895000000000001</v>
      </c>
      <c r="L104" s="68">
        <f t="shared" si="4"/>
        <v>146.72133114706531</v>
      </c>
      <c r="M104" s="68">
        <f t="shared" si="5"/>
        <v>0</v>
      </c>
      <c r="O104" s="68">
        <v>205.7950631869179</v>
      </c>
      <c r="P104" s="68">
        <v>117.63048223288023</v>
      </c>
      <c r="Q104" s="69">
        <f t="shared" si="6"/>
        <v>59.073732039852587</v>
      </c>
      <c r="R104" s="69">
        <f t="shared" si="7"/>
        <v>-29.090848914185088</v>
      </c>
    </row>
    <row r="105" spans="1:18" x14ac:dyDescent="0.35">
      <c r="A105" t="s">
        <v>103</v>
      </c>
      <c r="B105" t="s">
        <v>96</v>
      </c>
      <c r="C105" s="66">
        <v>30004228</v>
      </c>
      <c r="D105" s="66">
        <v>8</v>
      </c>
      <c r="E105" s="57">
        <v>96.550055159252636</v>
      </c>
      <c r="F105" s="57">
        <v>96.581695022114545</v>
      </c>
      <c r="G105" s="57">
        <v>0</v>
      </c>
      <c r="H105" s="57">
        <v>105.96575289666349</v>
      </c>
      <c r="I105" s="67">
        <v>0.7409</v>
      </c>
      <c r="J105" s="57">
        <v>1.2895000000000001</v>
      </c>
      <c r="L105" s="68">
        <f t="shared" si="4"/>
        <v>143.02301646195639</v>
      </c>
      <c r="M105" s="68">
        <f t="shared" si="5"/>
        <v>0</v>
      </c>
      <c r="O105" s="68">
        <v>202.41035659027042</v>
      </c>
      <c r="P105" s="68">
        <v>115.7616575327071</v>
      </c>
      <c r="Q105" s="69">
        <f t="shared" si="6"/>
        <v>59.387340128314037</v>
      </c>
      <c r="R105" s="69">
        <f t="shared" si="7"/>
        <v>-27.261358929249283</v>
      </c>
    </row>
    <row r="106" spans="1:18" x14ac:dyDescent="0.35">
      <c r="A106" t="s">
        <v>103</v>
      </c>
      <c r="B106" t="s">
        <v>96</v>
      </c>
      <c r="C106" s="66">
        <v>30004228</v>
      </c>
      <c r="D106" s="66">
        <v>9</v>
      </c>
      <c r="E106" s="57">
        <v>96.481715712161616</v>
      </c>
      <c r="F106" s="57">
        <v>96.513557311032685</v>
      </c>
      <c r="G106" s="57">
        <v>0</v>
      </c>
      <c r="H106" s="57">
        <v>106.56299818254151</v>
      </c>
      <c r="I106" s="67">
        <v>0.74099999999999999</v>
      </c>
      <c r="J106" s="57">
        <v>1.2895000000000001</v>
      </c>
      <c r="L106" s="68">
        <f t="shared" si="4"/>
        <v>143.80971414647976</v>
      </c>
      <c r="M106" s="68">
        <f t="shared" si="5"/>
        <v>0</v>
      </c>
      <c r="O106" s="68">
        <v>202.14124920979285</v>
      </c>
      <c r="P106" s="68">
        <v>115.67997933422258</v>
      </c>
      <c r="Q106" s="69">
        <f t="shared" si="6"/>
        <v>58.331535063313083</v>
      </c>
      <c r="R106" s="69">
        <f t="shared" si="7"/>
        <v>-28.129734812257183</v>
      </c>
    </row>
    <row r="107" spans="1:18" x14ac:dyDescent="0.35">
      <c r="A107" t="s">
        <v>103</v>
      </c>
      <c r="B107" t="s">
        <v>96</v>
      </c>
      <c r="C107" s="66">
        <v>30004228</v>
      </c>
      <c r="D107" s="66">
        <v>10</v>
      </c>
      <c r="E107" s="57">
        <v>96.076633004063069</v>
      </c>
      <c r="F107" s="57">
        <v>96.109880763730459</v>
      </c>
      <c r="G107" s="57">
        <v>0</v>
      </c>
      <c r="H107" s="57">
        <v>105.45133724795676</v>
      </c>
      <c r="I107" s="67">
        <v>0.74080000000000001</v>
      </c>
      <c r="J107" s="57">
        <v>1.2895000000000001</v>
      </c>
      <c r="L107" s="68">
        <f t="shared" si="4"/>
        <v>142.34791745134552</v>
      </c>
      <c r="M107" s="68">
        <f t="shared" si="5"/>
        <v>0</v>
      </c>
      <c r="O107" s="68">
        <v>201.22277402299639</v>
      </c>
      <c r="P107" s="68">
        <v>115.1961437886313</v>
      </c>
      <c r="Q107" s="69">
        <f t="shared" si="6"/>
        <v>58.874856571650866</v>
      </c>
      <c r="R107" s="69">
        <f t="shared" si="7"/>
        <v>-27.15177366271422</v>
      </c>
    </row>
    <row r="108" spans="1:18" x14ac:dyDescent="0.35">
      <c r="A108" t="s">
        <v>103</v>
      </c>
      <c r="B108" t="s">
        <v>96</v>
      </c>
      <c r="C108" s="66">
        <v>30004228</v>
      </c>
      <c r="D108" s="66">
        <v>11</v>
      </c>
      <c r="E108" s="57">
        <v>97.557919616051294</v>
      </c>
      <c r="F108" s="57">
        <v>97.618521359637157</v>
      </c>
      <c r="G108" s="57">
        <v>0</v>
      </c>
      <c r="H108" s="57">
        <v>111.88589230587108</v>
      </c>
      <c r="I108" s="67">
        <v>0.74180000000000001</v>
      </c>
      <c r="J108" s="57">
        <v>1.2895000000000001</v>
      </c>
      <c r="L108" s="68">
        <f t="shared" si="4"/>
        <v>150.83026733064312</v>
      </c>
      <c r="M108" s="68">
        <f t="shared" si="5"/>
        <v>0</v>
      </c>
      <c r="O108" s="68">
        <v>204.36215814136696</v>
      </c>
      <c r="P108" s="68">
        <v>117.00424388114766</v>
      </c>
      <c r="Q108" s="69">
        <f t="shared" si="6"/>
        <v>53.531890810723837</v>
      </c>
      <c r="R108" s="69">
        <f t="shared" si="7"/>
        <v>-33.826023449495466</v>
      </c>
    </row>
    <row r="109" spans="1:18" x14ac:dyDescent="0.35">
      <c r="A109" t="s">
        <v>103</v>
      </c>
      <c r="B109" t="s">
        <v>96</v>
      </c>
      <c r="C109" s="66">
        <v>30004228</v>
      </c>
      <c r="D109" s="66">
        <v>12</v>
      </c>
      <c r="E109" s="57">
        <v>100.54204303654815</v>
      </c>
      <c r="F109" s="57">
        <v>100.59834260372971</v>
      </c>
      <c r="G109" s="57">
        <v>0</v>
      </c>
      <c r="H109" s="57">
        <v>113.79533344161695</v>
      </c>
      <c r="I109" s="67">
        <v>0.74199999999999999</v>
      </c>
      <c r="J109" s="57">
        <v>1.2895000000000001</v>
      </c>
      <c r="L109" s="68">
        <f t="shared" si="4"/>
        <v>153.36298307495545</v>
      </c>
      <c r="M109" s="68">
        <f t="shared" si="5"/>
        <v>0</v>
      </c>
      <c r="O109" s="68">
        <v>210.8921065591833</v>
      </c>
      <c r="P109" s="68">
        <v>120.57570759826319</v>
      </c>
      <c r="Q109" s="69">
        <f t="shared" si="6"/>
        <v>57.529123484227853</v>
      </c>
      <c r="R109" s="69">
        <f t="shared" si="7"/>
        <v>-32.787275476692258</v>
      </c>
    </row>
    <row r="110" spans="1:18" x14ac:dyDescent="0.35">
      <c r="A110" t="s">
        <v>103</v>
      </c>
      <c r="B110" t="s">
        <v>96</v>
      </c>
      <c r="C110" s="66">
        <v>30004228</v>
      </c>
      <c r="D110" s="66">
        <v>13</v>
      </c>
      <c r="E110" s="57">
        <v>96.330521111500545</v>
      </c>
      <c r="F110" s="57">
        <v>96.375680874539555</v>
      </c>
      <c r="G110" s="57">
        <v>0</v>
      </c>
      <c r="H110" s="57">
        <v>104.90640541733366</v>
      </c>
      <c r="I110" s="67">
        <v>0.74070000000000003</v>
      </c>
      <c r="J110" s="57">
        <v>1.2895000000000001</v>
      </c>
      <c r="L110" s="68">
        <f t="shared" si="4"/>
        <v>141.63143704243777</v>
      </c>
      <c r="M110" s="68">
        <f t="shared" si="5"/>
        <v>0</v>
      </c>
      <c r="O110" s="68">
        <v>201.84289102830513</v>
      </c>
      <c r="P110" s="68">
        <v>115.51466070210292</v>
      </c>
      <c r="Q110" s="69">
        <f t="shared" si="6"/>
        <v>60.211453985867365</v>
      </c>
      <c r="R110" s="69">
        <f t="shared" si="7"/>
        <v>-26.116776340334852</v>
      </c>
    </row>
    <row r="111" spans="1:18" x14ac:dyDescent="0.35">
      <c r="A111" t="s">
        <v>103</v>
      </c>
      <c r="B111" t="s">
        <v>96</v>
      </c>
      <c r="C111" s="66">
        <v>30004228</v>
      </c>
      <c r="D111" s="66">
        <v>14</v>
      </c>
      <c r="E111" s="57">
        <v>98.290027052572839</v>
      </c>
      <c r="F111" s="57">
        <v>98.333802232282466</v>
      </c>
      <c r="G111" s="57">
        <v>0</v>
      </c>
      <c r="H111" s="57">
        <v>106.00934744239356</v>
      </c>
      <c r="I111" s="67">
        <v>0.7409</v>
      </c>
      <c r="J111" s="57">
        <v>1.2895000000000001</v>
      </c>
      <c r="L111" s="68">
        <f t="shared" si="4"/>
        <v>143.08185644809495</v>
      </c>
      <c r="M111" s="68">
        <f t="shared" si="5"/>
        <v>0</v>
      </c>
      <c r="O111" s="68">
        <v>205.40320752194964</v>
      </c>
      <c r="P111" s="68">
        <v>117.86152998041833</v>
      </c>
      <c r="Q111" s="69">
        <f t="shared" si="6"/>
        <v>62.321351073854686</v>
      </c>
      <c r="R111" s="69">
        <f t="shared" si="7"/>
        <v>-25.220326467676628</v>
      </c>
    </row>
    <row r="112" spans="1:18" x14ac:dyDescent="0.35">
      <c r="A112" t="s">
        <v>103</v>
      </c>
      <c r="B112" t="s">
        <v>96</v>
      </c>
      <c r="C112" s="66">
        <v>30004228</v>
      </c>
      <c r="D112" s="66">
        <v>15</v>
      </c>
      <c r="E112" s="57">
        <v>80.979067601125195</v>
      </c>
      <c r="F112" s="57">
        <v>81.001536728006357</v>
      </c>
      <c r="G112" s="57">
        <v>0</v>
      </c>
      <c r="H112" s="57">
        <v>79.931089746843895</v>
      </c>
      <c r="I112" s="67">
        <v>0.73560000000000003</v>
      </c>
      <c r="J112" s="57">
        <v>1.2895000000000001</v>
      </c>
      <c r="L112" s="68">
        <f t="shared" si="4"/>
        <v>108.66107904682421</v>
      </c>
      <c r="M112" s="68">
        <f t="shared" si="5"/>
        <v>0</v>
      </c>
      <c r="O112" s="68">
        <v>169.51115172952316</v>
      </c>
      <c r="P112" s="68">
        <v>97.08821868604025</v>
      </c>
      <c r="Q112" s="69">
        <f t="shared" si="6"/>
        <v>60.850072682698951</v>
      </c>
      <c r="R112" s="69">
        <f t="shared" si="7"/>
        <v>-11.572860360783963</v>
      </c>
    </row>
    <row r="113" spans="1:18" x14ac:dyDescent="0.35">
      <c r="A113" t="s">
        <v>103</v>
      </c>
      <c r="B113" t="s">
        <v>96</v>
      </c>
      <c r="C113" s="66">
        <v>30004228</v>
      </c>
      <c r="D113" s="66">
        <v>16</v>
      </c>
      <c r="E113" s="57">
        <v>112.91482183128615</v>
      </c>
      <c r="F113" s="57">
        <v>113.03082488090401</v>
      </c>
      <c r="G113" s="57">
        <v>0</v>
      </c>
      <c r="H113" s="57">
        <v>136.23344650761942</v>
      </c>
      <c r="I113" s="67">
        <v>0.74460000000000004</v>
      </c>
      <c r="J113" s="57">
        <v>1.2895000000000001</v>
      </c>
      <c r="L113" s="68">
        <f t="shared" si="4"/>
        <v>182.96192117595945</v>
      </c>
      <c r="M113" s="68">
        <f t="shared" si="5"/>
        <v>0</v>
      </c>
      <c r="O113" s="68">
        <v>235.83297276926245</v>
      </c>
      <c r="P113" s="68">
        <v>135.47644201038682</v>
      </c>
      <c r="Q113" s="69">
        <f t="shared" si="6"/>
        <v>52.871051593303008</v>
      </c>
      <c r="R113" s="69">
        <f t="shared" si="7"/>
        <v>-47.485479165572627</v>
      </c>
    </row>
    <row r="114" spans="1:18" hidden="1" x14ac:dyDescent="0.35">
      <c r="A114" t="s">
        <v>103</v>
      </c>
      <c r="B114" t="s">
        <v>46</v>
      </c>
      <c r="C114" s="66">
        <v>30004229</v>
      </c>
      <c r="D114" s="66">
        <v>1</v>
      </c>
      <c r="E114" s="57">
        <v>113.21902495477671</v>
      </c>
      <c r="F114" s="57">
        <v>113.21921900518066</v>
      </c>
      <c r="G114" s="57">
        <v>0</v>
      </c>
      <c r="H114" s="57">
        <v>78.544826554405432</v>
      </c>
      <c r="I114" s="67">
        <v>0.83499999999999996</v>
      </c>
      <c r="J114" s="57">
        <v>1.2895000000000001</v>
      </c>
      <c r="L114" s="68">
        <f t="shared" si="4"/>
        <v>94.065660544198124</v>
      </c>
      <c r="M114" s="68">
        <f t="shared" si="5"/>
        <v>0</v>
      </c>
      <c r="O114" s="68">
        <v>237.62228281844716</v>
      </c>
      <c r="P114" s="68">
        <v>135.70233288418427</v>
      </c>
      <c r="Q114" s="69">
        <f t="shared" si="6"/>
        <v>143.55662227424904</v>
      </c>
      <c r="R114" s="69">
        <f t="shared" si="7"/>
        <v>41.636672339986148</v>
      </c>
    </row>
    <row r="115" spans="1:18" hidden="1" x14ac:dyDescent="0.35">
      <c r="A115" t="s">
        <v>103</v>
      </c>
      <c r="B115" t="s">
        <v>46</v>
      </c>
      <c r="C115" s="66">
        <v>30004229</v>
      </c>
      <c r="D115" s="66">
        <v>2</v>
      </c>
      <c r="E115" s="57">
        <v>105.33470830689393</v>
      </c>
      <c r="F115" s="57">
        <v>105.33611770388409</v>
      </c>
      <c r="G115" s="57">
        <v>0</v>
      </c>
      <c r="H115" s="57">
        <v>65.161525088315855</v>
      </c>
      <c r="I115" s="67">
        <v>0.83499999999999996</v>
      </c>
      <c r="J115" s="57">
        <v>1.2895000000000001</v>
      </c>
      <c r="L115" s="68">
        <f t="shared" si="4"/>
        <v>78.037754596785462</v>
      </c>
      <c r="M115" s="68">
        <f t="shared" si="5"/>
        <v>0</v>
      </c>
      <c r="O115" s="68">
        <v>220.52512209947278</v>
      </c>
      <c r="P115" s="68">
        <v>126.25412378238782</v>
      </c>
      <c r="Q115" s="69">
        <f t="shared" si="6"/>
        <v>142.48736750268733</v>
      </c>
      <c r="R115" s="69">
        <f t="shared" si="7"/>
        <v>48.21636918560236</v>
      </c>
    </row>
    <row r="116" spans="1:18" hidden="1" x14ac:dyDescent="0.35">
      <c r="A116" t="s">
        <v>103</v>
      </c>
      <c r="B116" t="s">
        <v>46</v>
      </c>
      <c r="C116" s="66">
        <v>30004229</v>
      </c>
      <c r="D116" s="66">
        <v>3</v>
      </c>
      <c r="E116" s="57">
        <v>105.59271067934509</v>
      </c>
      <c r="F116" s="57">
        <v>105.59353549300585</v>
      </c>
      <c r="G116" s="57">
        <v>0</v>
      </c>
      <c r="H116" s="57">
        <v>62.689052916552278</v>
      </c>
      <c r="I116" s="67">
        <v>0.83499999999999996</v>
      </c>
      <c r="J116" s="57">
        <v>1.2895000000000001</v>
      </c>
      <c r="L116" s="68">
        <f t="shared" si="4"/>
        <v>75.076710079703332</v>
      </c>
      <c r="M116" s="68">
        <f t="shared" si="5"/>
        <v>0</v>
      </c>
      <c r="O116" s="68">
        <v>221.76905342968951</v>
      </c>
      <c r="P116" s="68">
        <v>126.5626700161762</v>
      </c>
      <c r="Q116" s="69">
        <f t="shared" si="6"/>
        <v>146.69234334998617</v>
      </c>
      <c r="R116" s="69">
        <f t="shared" si="7"/>
        <v>51.485959936472867</v>
      </c>
    </row>
    <row r="117" spans="1:18" hidden="1" x14ac:dyDescent="0.35">
      <c r="A117" t="s">
        <v>103</v>
      </c>
      <c r="B117" t="s">
        <v>46</v>
      </c>
      <c r="C117" s="66">
        <v>30004229</v>
      </c>
      <c r="D117" s="66">
        <v>4</v>
      </c>
      <c r="E117" s="57">
        <v>102.34897793099537</v>
      </c>
      <c r="F117" s="57">
        <v>102.35081036017699</v>
      </c>
      <c r="G117" s="57">
        <v>0</v>
      </c>
      <c r="H117" s="57">
        <v>59.496224416831666</v>
      </c>
      <c r="I117" s="67">
        <v>0.83499999999999996</v>
      </c>
      <c r="J117" s="57">
        <v>1.2895000000000001</v>
      </c>
      <c r="L117" s="68">
        <f t="shared" si="4"/>
        <v>71.252963373451095</v>
      </c>
      <c r="M117" s="68">
        <f t="shared" si="5"/>
        <v>0</v>
      </c>
      <c r="O117" s="68">
        <v>214.49437133796576</v>
      </c>
      <c r="P117" s="68">
        <v>122.67612451003208</v>
      </c>
      <c r="Q117" s="69">
        <f t="shared" si="6"/>
        <v>143.24140796451468</v>
      </c>
      <c r="R117" s="69">
        <f t="shared" si="7"/>
        <v>51.423161136580987</v>
      </c>
    </row>
    <row r="118" spans="1:18" hidden="1" x14ac:dyDescent="0.35">
      <c r="A118" t="s">
        <v>103</v>
      </c>
      <c r="B118" t="s">
        <v>46</v>
      </c>
      <c r="C118" s="66">
        <v>30004229</v>
      </c>
      <c r="D118" s="66">
        <v>5</v>
      </c>
      <c r="E118" s="57">
        <v>107.21572637256489</v>
      </c>
      <c r="F118" s="57">
        <v>107.2162260410847</v>
      </c>
      <c r="G118" s="57">
        <v>0</v>
      </c>
      <c r="H118" s="57">
        <v>60.592627533692642</v>
      </c>
      <c r="I118" s="67">
        <v>0.83499999999999996</v>
      </c>
      <c r="J118" s="57">
        <v>1.2895000000000001</v>
      </c>
      <c r="L118" s="68">
        <f t="shared" si="4"/>
        <v>72.566020998434311</v>
      </c>
      <c r="M118" s="68">
        <f t="shared" si="5"/>
        <v>0</v>
      </c>
      <c r="O118" s="68">
        <v>224.64222447324846</v>
      </c>
      <c r="P118" s="68">
        <v>128.50752575871954</v>
      </c>
      <c r="Q118" s="69">
        <f t="shared" si="6"/>
        <v>152.07620347481415</v>
      </c>
      <c r="R118" s="69">
        <f t="shared" si="7"/>
        <v>55.941504760285227</v>
      </c>
    </row>
    <row r="119" spans="1:18" hidden="1" x14ac:dyDescent="0.35">
      <c r="A119" t="s">
        <v>103</v>
      </c>
      <c r="B119" t="s">
        <v>46</v>
      </c>
      <c r="C119" s="66">
        <v>30004229</v>
      </c>
      <c r="D119" s="66">
        <v>6</v>
      </c>
      <c r="E119" s="57">
        <v>99.249385287961672</v>
      </c>
      <c r="F119" s="57">
        <v>99.250174334908735</v>
      </c>
      <c r="G119" s="57">
        <v>0</v>
      </c>
      <c r="H119" s="57">
        <v>54.476862669646877</v>
      </c>
      <c r="I119" s="67">
        <v>0.83499999999999996</v>
      </c>
      <c r="J119" s="57">
        <v>1.2895000000000001</v>
      </c>
      <c r="L119" s="68">
        <f t="shared" si="4"/>
        <v>65.241751700175897</v>
      </c>
      <c r="M119" s="68">
        <f t="shared" si="5"/>
        <v>0</v>
      </c>
      <c r="O119" s="68">
        <v>208.25412554986343</v>
      </c>
      <c r="P119" s="68">
        <v>118.95993053097597</v>
      </c>
      <c r="Q119" s="69">
        <f t="shared" si="6"/>
        <v>143.01237384968755</v>
      </c>
      <c r="R119" s="69">
        <f t="shared" si="7"/>
        <v>53.718178830800071</v>
      </c>
    </row>
    <row r="120" spans="1:18" hidden="1" x14ac:dyDescent="0.35">
      <c r="A120" t="s">
        <v>103</v>
      </c>
      <c r="B120" t="s">
        <v>46</v>
      </c>
      <c r="C120" s="66">
        <v>30004229</v>
      </c>
      <c r="D120" s="66">
        <v>7</v>
      </c>
      <c r="E120" s="57">
        <v>98.140164714406197</v>
      </c>
      <c r="F120" s="57">
        <v>98.140940612954324</v>
      </c>
      <c r="G120" s="57">
        <v>0</v>
      </c>
      <c r="H120" s="57">
        <v>53.411290292365578</v>
      </c>
      <c r="I120" s="67">
        <v>0.83499999999999996</v>
      </c>
      <c r="J120" s="57">
        <v>1.2895000000000001</v>
      </c>
      <c r="L120" s="68">
        <f t="shared" si="4"/>
        <v>63.965617116605486</v>
      </c>
      <c r="M120" s="68">
        <f t="shared" si="5"/>
        <v>0</v>
      </c>
      <c r="O120" s="68">
        <v>205.7950631869179</v>
      </c>
      <c r="P120" s="68">
        <v>117.63048223288023</v>
      </c>
      <c r="Q120" s="69">
        <f t="shared" si="6"/>
        <v>141.82944607031243</v>
      </c>
      <c r="R120" s="69">
        <f t="shared" si="7"/>
        <v>53.66486511627474</v>
      </c>
    </row>
    <row r="121" spans="1:18" hidden="1" x14ac:dyDescent="0.35">
      <c r="A121" t="s">
        <v>103</v>
      </c>
      <c r="B121" t="s">
        <v>46</v>
      </c>
      <c r="C121" s="66">
        <v>30004229</v>
      </c>
      <c r="D121" s="66">
        <v>8</v>
      </c>
      <c r="E121" s="57">
        <v>96.580176059552855</v>
      </c>
      <c r="F121" s="57">
        <v>96.581695022114545</v>
      </c>
      <c r="G121" s="57">
        <v>0</v>
      </c>
      <c r="H121" s="57">
        <v>51.716213250684312</v>
      </c>
      <c r="I121" s="67">
        <v>0.83499999999999996</v>
      </c>
      <c r="J121" s="57">
        <v>1.2895000000000001</v>
      </c>
      <c r="L121" s="68">
        <f t="shared" si="4"/>
        <v>61.93558473135846</v>
      </c>
      <c r="M121" s="68">
        <f t="shared" si="5"/>
        <v>0</v>
      </c>
      <c r="O121" s="68">
        <v>202.41035659027042</v>
      </c>
      <c r="P121" s="68">
        <v>115.7616575327071</v>
      </c>
      <c r="Q121" s="69">
        <f t="shared" si="6"/>
        <v>140.47477185891196</v>
      </c>
      <c r="R121" s="69">
        <f t="shared" si="7"/>
        <v>53.826072801348644</v>
      </c>
    </row>
    <row r="122" spans="1:18" hidden="1" x14ac:dyDescent="0.35">
      <c r="A122" t="s">
        <v>103</v>
      </c>
      <c r="B122" t="s">
        <v>46</v>
      </c>
      <c r="C122" s="66">
        <v>30004229</v>
      </c>
      <c r="D122" s="66">
        <v>9</v>
      </c>
      <c r="E122" s="57">
        <v>96.511474072565832</v>
      </c>
      <c r="F122" s="57">
        <v>96.513557311032685</v>
      </c>
      <c r="G122" s="57">
        <v>0</v>
      </c>
      <c r="H122" s="57">
        <v>52.473326357411466</v>
      </c>
      <c r="I122" s="67">
        <v>0.83499999999999996</v>
      </c>
      <c r="J122" s="57">
        <v>1.2895000000000001</v>
      </c>
      <c r="L122" s="68">
        <f t="shared" si="4"/>
        <v>62.842307014864033</v>
      </c>
      <c r="M122" s="68">
        <f t="shared" si="5"/>
        <v>0</v>
      </c>
      <c r="O122" s="68">
        <v>202.14124920979285</v>
      </c>
      <c r="P122" s="68">
        <v>115.67997933422258</v>
      </c>
      <c r="Q122" s="69">
        <f t="shared" si="6"/>
        <v>139.29894219492883</v>
      </c>
      <c r="R122" s="69">
        <f t="shared" si="7"/>
        <v>52.837672319358546</v>
      </c>
    </row>
    <row r="123" spans="1:18" hidden="1" x14ac:dyDescent="0.35">
      <c r="A123" t="s">
        <v>103</v>
      </c>
      <c r="B123" t="s">
        <v>46</v>
      </c>
      <c r="C123" s="66">
        <v>30004229</v>
      </c>
      <c r="D123" s="66">
        <v>10</v>
      </c>
      <c r="E123" s="57">
        <v>96.107861442223083</v>
      </c>
      <c r="F123" s="57">
        <v>96.109880763730459</v>
      </c>
      <c r="G123" s="57">
        <v>0</v>
      </c>
      <c r="H123" s="57">
        <v>51.669631830623132</v>
      </c>
      <c r="I123" s="67">
        <v>0.83499999999999996</v>
      </c>
      <c r="J123" s="57">
        <v>1.2895000000000001</v>
      </c>
      <c r="L123" s="68">
        <f t="shared" si="4"/>
        <v>61.879798599548664</v>
      </c>
      <c r="M123" s="68">
        <f t="shared" si="5"/>
        <v>0</v>
      </c>
      <c r="O123" s="68">
        <v>201.22277402299639</v>
      </c>
      <c r="P123" s="68">
        <v>115.1961437886313</v>
      </c>
      <c r="Q123" s="69">
        <f t="shared" si="6"/>
        <v>139.34297542344774</v>
      </c>
      <c r="R123" s="69">
        <f t="shared" si="7"/>
        <v>53.316345189082639</v>
      </c>
    </row>
    <row r="124" spans="1:18" hidden="1" x14ac:dyDescent="0.35">
      <c r="A124" t="s">
        <v>103</v>
      </c>
      <c r="B124" t="s">
        <v>46</v>
      </c>
      <c r="C124" s="66">
        <v>30004229</v>
      </c>
      <c r="D124" s="66">
        <v>11</v>
      </c>
      <c r="E124" s="57">
        <v>97.613385828747937</v>
      </c>
      <c r="F124" s="57">
        <v>97.618521359637157</v>
      </c>
      <c r="G124" s="57">
        <v>0</v>
      </c>
      <c r="H124" s="57">
        <v>57.891942237207282</v>
      </c>
      <c r="I124" s="67">
        <v>0.83499999999999996</v>
      </c>
      <c r="J124" s="57">
        <v>1.2895000000000001</v>
      </c>
      <c r="L124" s="68">
        <f t="shared" si="4"/>
        <v>69.331667349948845</v>
      </c>
      <c r="M124" s="68">
        <f t="shared" si="5"/>
        <v>0</v>
      </c>
      <c r="O124" s="68">
        <v>204.36215814136696</v>
      </c>
      <c r="P124" s="68">
        <v>117.00424388114766</v>
      </c>
      <c r="Q124" s="69">
        <f t="shared" si="6"/>
        <v>135.03049079141812</v>
      </c>
      <c r="R124" s="69">
        <f t="shared" si="7"/>
        <v>47.672576531198814</v>
      </c>
    </row>
    <row r="125" spans="1:18" hidden="1" x14ac:dyDescent="0.35">
      <c r="A125" t="s">
        <v>103</v>
      </c>
      <c r="B125" t="s">
        <v>46</v>
      </c>
      <c r="C125" s="66">
        <v>30004229</v>
      </c>
      <c r="D125" s="66">
        <v>12</v>
      </c>
      <c r="E125" s="57">
        <v>100.59431224771997</v>
      </c>
      <c r="F125" s="57">
        <v>100.59834260372971</v>
      </c>
      <c r="G125" s="57">
        <v>0</v>
      </c>
      <c r="H125" s="57">
        <v>57.663405730819179</v>
      </c>
      <c r="I125" s="67">
        <v>0.83499999999999996</v>
      </c>
      <c r="J125" s="57">
        <v>1.2895000000000001</v>
      </c>
      <c r="L125" s="68">
        <f t="shared" si="4"/>
        <v>69.057970935112792</v>
      </c>
      <c r="M125" s="68">
        <f t="shared" si="5"/>
        <v>0</v>
      </c>
      <c r="O125" s="68">
        <v>210.8921065591833</v>
      </c>
      <c r="P125" s="68">
        <v>120.57570759826319</v>
      </c>
      <c r="Q125" s="69">
        <f t="shared" si="6"/>
        <v>141.83413562407051</v>
      </c>
      <c r="R125" s="69">
        <f t="shared" si="7"/>
        <v>51.517736663150401</v>
      </c>
    </row>
    <row r="126" spans="1:18" hidden="1" x14ac:dyDescent="0.35">
      <c r="A126" t="s">
        <v>103</v>
      </c>
      <c r="B126" t="s">
        <v>46</v>
      </c>
      <c r="C126" s="66">
        <v>30004229</v>
      </c>
      <c r="D126" s="66">
        <v>13</v>
      </c>
      <c r="E126" s="57">
        <v>96.368775638099464</v>
      </c>
      <c r="F126" s="57">
        <v>96.375680874539555</v>
      </c>
      <c r="G126" s="57">
        <v>0</v>
      </c>
      <c r="H126" s="57">
        <v>51.83419959464711</v>
      </c>
      <c r="I126" s="67">
        <v>0.83499999999999996</v>
      </c>
      <c r="J126" s="57">
        <v>1.2895000000000001</v>
      </c>
      <c r="L126" s="68">
        <f t="shared" si="4"/>
        <v>62.076885742092351</v>
      </c>
      <c r="M126" s="68">
        <f t="shared" si="5"/>
        <v>0</v>
      </c>
      <c r="O126" s="68">
        <v>201.84289102830513</v>
      </c>
      <c r="P126" s="68">
        <v>115.51466070210292</v>
      </c>
      <c r="Q126" s="69">
        <f t="shared" si="6"/>
        <v>139.76600528621279</v>
      </c>
      <c r="R126" s="69">
        <f t="shared" si="7"/>
        <v>53.437774960010564</v>
      </c>
    </row>
    <row r="127" spans="1:18" hidden="1" x14ac:dyDescent="0.35">
      <c r="A127" t="s">
        <v>103</v>
      </c>
      <c r="B127" t="s">
        <v>46</v>
      </c>
      <c r="C127" s="66">
        <v>30004229</v>
      </c>
      <c r="D127" s="66">
        <v>14</v>
      </c>
      <c r="E127" s="57">
        <v>98.328868777406385</v>
      </c>
      <c r="F127" s="57">
        <v>98.333802232282466</v>
      </c>
      <c r="G127" s="57">
        <v>0</v>
      </c>
      <c r="H127" s="57">
        <v>51.860549524089187</v>
      </c>
      <c r="I127" s="67">
        <v>0.83499999999999996</v>
      </c>
      <c r="J127" s="57">
        <v>1.2895000000000001</v>
      </c>
      <c r="L127" s="68">
        <f t="shared" si="4"/>
        <v>62.108442543819386</v>
      </c>
      <c r="M127" s="68">
        <f t="shared" si="5"/>
        <v>0</v>
      </c>
      <c r="O127" s="68">
        <v>205.40320752194964</v>
      </c>
      <c r="P127" s="68">
        <v>117.86152998041833</v>
      </c>
      <c r="Q127" s="69">
        <f t="shared" si="6"/>
        <v>143.29476497813025</v>
      </c>
      <c r="R127" s="69">
        <f t="shared" si="7"/>
        <v>55.753087436598939</v>
      </c>
    </row>
    <row r="128" spans="1:18" hidden="1" x14ac:dyDescent="0.35">
      <c r="A128" t="s">
        <v>103</v>
      </c>
      <c r="B128" t="s">
        <v>46</v>
      </c>
      <c r="C128" s="66">
        <v>30004229</v>
      </c>
      <c r="D128" s="66">
        <v>15</v>
      </c>
      <c r="E128" s="57">
        <v>80.99350710409432</v>
      </c>
      <c r="F128" s="57">
        <v>81.001536728006357</v>
      </c>
      <c r="G128" s="57">
        <v>0</v>
      </c>
      <c r="H128" s="57">
        <v>36.127434936119059</v>
      </c>
      <c r="I128" s="67">
        <v>0.83499999999999996</v>
      </c>
      <c r="J128" s="57">
        <v>1.2895000000000001</v>
      </c>
      <c r="L128" s="68">
        <f t="shared" si="4"/>
        <v>43.26638914505277</v>
      </c>
      <c r="M128" s="68">
        <f t="shared" si="5"/>
        <v>0</v>
      </c>
      <c r="O128" s="68">
        <v>169.51115172952316</v>
      </c>
      <c r="P128" s="68">
        <v>97.08821868604025</v>
      </c>
      <c r="Q128" s="69">
        <f t="shared" si="6"/>
        <v>126.24476258447039</v>
      </c>
      <c r="R128" s="69">
        <f t="shared" si="7"/>
        <v>53.82182954098748</v>
      </c>
    </row>
    <row r="129" spans="1:18" hidden="1" x14ac:dyDescent="0.35">
      <c r="A129" t="s">
        <v>103</v>
      </c>
      <c r="B129" t="s">
        <v>46</v>
      </c>
      <c r="C129" s="66">
        <v>30004229</v>
      </c>
      <c r="D129" s="66">
        <v>16</v>
      </c>
      <c r="E129" s="57">
        <v>113.02925908303114</v>
      </c>
      <c r="F129" s="57">
        <v>113.03082488090401</v>
      </c>
      <c r="G129" s="57">
        <v>0</v>
      </c>
      <c r="H129" s="57">
        <v>73.1741189928685</v>
      </c>
      <c r="I129" s="67">
        <v>0.83499999999999996</v>
      </c>
      <c r="J129" s="57">
        <v>1.2895000000000001</v>
      </c>
      <c r="L129" s="68">
        <f t="shared" si="4"/>
        <v>87.633675440561078</v>
      </c>
      <c r="M129" s="68">
        <f t="shared" si="5"/>
        <v>0</v>
      </c>
      <c r="O129" s="68">
        <v>235.83297276926245</v>
      </c>
      <c r="P129" s="68">
        <v>135.47644201038682</v>
      </c>
      <c r="Q129" s="69">
        <f t="shared" si="6"/>
        <v>148.19929732870139</v>
      </c>
      <c r="R129" s="69">
        <f t="shared" si="7"/>
        <v>47.842766569825741</v>
      </c>
    </row>
    <row r="130" spans="1:18" x14ac:dyDescent="0.35">
      <c r="A130" t="s">
        <v>104</v>
      </c>
      <c r="B130" t="s">
        <v>96</v>
      </c>
      <c r="C130" s="66">
        <v>30004247</v>
      </c>
      <c r="D130" s="66">
        <v>1</v>
      </c>
      <c r="E130" s="57">
        <v>113.17939619839574</v>
      </c>
      <c r="F130" s="57">
        <v>113.21921900518066</v>
      </c>
      <c r="G130" s="57">
        <v>5.1858719207857069</v>
      </c>
      <c r="H130" s="57">
        <v>111.00964192277468</v>
      </c>
      <c r="I130" s="67">
        <v>0.74160000000000004</v>
      </c>
      <c r="J130" s="57">
        <v>2.4445000000000001</v>
      </c>
      <c r="L130" s="68">
        <f t="shared" si="4"/>
        <v>149.68937691852031</v>
      </c>
      <c r="M130" s="68">
        <f t="shared" si="5"/>
        <v>152.10018291666665</v>
      </c>
      <c r="O130" s="68">
        <v>237.62228281844716</v>
      </c>
      <c r="P130" s="68">
        <v>135.70233288418427</v>
      </c>
      <c r="Q130" s="69">
        <f t="shared" si="6"/>
        <v>87.932905899926851</v>
      </c>
      <c r="R130" s="69">
        <f t="shared" si="7"/>
        <v>-13.987044034336037</v>
      </c>
    </row>
    <row r="131" spans="1:18" x14ac:dyDescent="0.35">
      <c r="A131" t="s">
        <v>104</v>
      </c>
      <c r="B131" t="s">
        <v>96</v>
      </c>
      <c r="C131" s="66">
        <v>30004247</v>
      </c>
      <c r="D131" s="66">
        <v>2</v>
      </c>
      <c r="E131" s="57">
        <v>105.30700534630218</v>
      </c>
      <c r="F131" s="57">
        <v>105.33611770388409</v>
      </c>
      <c r="G131" s="57">
        <v>4.7205697822648665</v>
      </c>
      <c r="H131" s="57">
        <v>83.257353642020391</v>
      </c>
      <c r="I131" s="67">
        <v>0.73640000000000005</v>
      </c>
      <c r="J131" s="57">
        <v>2.4445000000000001</v>
      </c>
      <c r="L131" s="68">
        <f t="shared" ref="L131:L194" si="8">H131/I131</f>
        <v>113.05995877514989</v>
      </c>
      <c r="M131" s="68">
        <f t="shared" ref="M131:M194" si="9">G131*29.3297222222222</f>
        <v>138.45300044444446</v>
      </c>
      <c r="O131" s="68">
        <v>220.52512209947278</v>
      </c>
      <c r="P131" s="68">
        <v>126.25412378238782</v>
      </c>
      <c r="Q131" s="69">
        <f t="shared" ref="Q131:Q194" si="10">O131-L131</f>
        <v>107.46516332432289</v>
      </c>
      <c r="R131" s="69">
        <f t="shared" ref="R131:R194" si="11">P131-L131</f>
        <v>13.194165007237928</v>
      </c>
    </row>
    <row r="132" spans="1:18" x14ac:dyDescent="0.35">
      <c r="A132" t="s">
        <v>104</v>
      </c>
      <c r="B132" t="s">
        <v>96</v>
      </c>
      <c r="C132" s="66">
        <v>30004247</v>
      </c>
      <c r="D132" s="66">
        <v>3</v>
      </c>
      <c r="E132" s="57">
        <v>105.57434849271226</v>
      </c>
      <c r="F132" s="57">
        <v>105.59353549300585</v>
      </c>
      <c r="G132" s="57">
        <v>5.0432384744334096</v>
      </c>
      <c r="H132" s="57">
        <v>83.5189209211362</v>
      </c>
      <c r="I132" s="67">
        <v>0.73650000000000004</v>
      </c>
      <c r="J132" s="57">
        <v>2.4445000000000001</v>
      </c>
      <c r="L132" s="68">
        <f t="shared" si="8"/>
        <v>113.39975685150876</v>
      </c>
      <c r="M132" s="68">
        <f t="shared" si="9"/>
        <v>147.91678355555555</v>
      </c>
      <c r="O132" s="68">
        <v>221.76905342968951</v>
      </c>
      <c r="P132" s="68">
        <v>126.5626700161762</v>
      </c>
      <c r="Q132" s="69">
        <f t="shared" si="10"/>
        <v>108.36929657818075</v>
      </c>
      <c r="R132" s="69">
        <f t="shared" si="11"/>
        <v>13.162913164667444</v>
      </c>
    </row>
    <row r="133" spans="1:18" x14ac:dyDescent="0.35">
      <c r="A133" t="s">
        <v>104</v>
      </c>
      <c r="B133" t="s">
        <v>96</v>
      </c>
      <c r="C133" s="66">
        <v>30004247</v>
      </c>
      <c r="D133" s="66">
        <v>4</v>
      </c>
      <c r="E133" s="57">
        <v>102.33514261698893</v>
      </c>
      <c r="F133" s="57">
        <v>102.35081036017699</v>
      </c>
      <c r="G133" s="57">
        <v>4.9121758180457862</v>
      </c>
      <c r="H133" s="57">
        <v>76.914347131749238</v>
      </c>
      <c r="I133" s="67">
        <v>0.73470000000000002</v>
      </c>
      <c r="J133" s="57">
        <v>2.4445000000000001</v>
      </c>
      <c r="L133" s="68">
        <f t="shared" si="8"/>
        <v>104.68810008404687</v>
      </c>
      <c r="M133" s="68">
        <f t="shared" si="9"/>
        <v>144.07275225000001</v>
      </c>
      <c r="O133" s="68">
        <v>214.49437133796576</v>
      </c>
      <c r="P133" s="68">
        <v>122.67612451003208</v>
      </c>
      <c r="Q133" s="69">
        <f t="shared" si="10"/>
        <v>109.80627125391889</v>
      </c>
      <c r="R133" s="69">
        <f t="shared" si="11"/>
        <v>17.988024425985216</v>
      </c>
    </row>
    <row r="134" spans="1:18" x14ac:dyDescent="0.35">
      <c r="A134" t="s">
        <v>104</v>
      </c>
      <c r="B134" t="s">
        <v>96</v>
      </c>
      <c r="C134" s="66">
        <v>30004247</v>
      </c>
      <c r="D134" s="66">
        <v>5</v>
      </c>
      <c r="E134" s="57">
        <v>107.20239205868155</v>
      </c>
      <c r="F134" s="57">
        <v>107.2162260410847</v>
      </c>
      <c r="G134" s="57">
        <v>4.9718435697576453</v>
      </c>
      <c r="H134" s="57">
        <v>77.847270425336518</v>
      </c>
      <c r="I134" s="67">
        <v>0.73499999999999999</v>
      </c>
      <c r="J134" s="57">
        <v>2.4445000000000001</v>
      </c>
      <c r="L134" s="68">
        <f t="shared" si="8"/>
        <v>105.91465363991364</v>
      </c>
      <c r="M134" s="68">
        <f t="shared" si="9"/>
        <v>145.82279083333336</v>
      </c>
      <c r="O134" s="68">
        <v>224.64222447324846</v>
      </c>
      <c r="P134" s="68">
        <v>128.50752575871954</v>
      </c>
      <c r="Q134" s="69">
        <f t="shared" si="10"/>
        <v>118.72757083333482</v>
      </c>
      <c r="R134" s="69">
        <f t="shared" si="11"/>
        <v>22.5928721188059</v>
      </c>
    </row>
    <row r="135" spans="1:18" x14ac:dyDescent="0.35">
      <c r="A135" t="s">
        <v>104</v>
      </c>
      <c r="B135" t="s">
        <v>96</v>
      </c>
      <c r="C135" s="66">
        <v>30004247</v>
      </c>
      <c r="D135" s="66">
        <v>6</v>
      </c>
      <c r="E135" s="57">
        <v>99.238207071893399</v>
      </c>
      <c r="F135" s="57">
        <v>99.250174334908735</v>
      </c>
      <c r="G135" s="57">
        <v>5.1462810544858781</v>
      </c>
      <c r="H135" s="57">
        <v>68.596507665716487</v>
      </c>
      <c r="I135" s="67">
        <v>0.73199999999999998</v>
      </c>
      <c r="J135" s="57">
        <v>2.4445000000000001</v>
      </c>
      <c r="L135" s="68">
        <f t="shared" si="8"/>
        <v>93.711076046060782</v>
      </c>
      <c r="M135" s="68">
        <f t="shared" si="9"/>
        <v>150.93899380555555</v>
      </c>
      <c r="O135" s="68">
        <v>208.25412554986343</v>
      </c>
      <c r="P135" s="68">
        <v>118.95993053097597</v>
      </c>
      <c r="Q135" s="69">
        <f t="shared" si="10"/>
        <v>114.54304950380265</v>
      </c>
      <c r="R135" s="69">
        <f t="shared" si="11"/>
        <v>25.248854484915185</v>
      </c>
    </row>
    <row r="136" spans="1:18" x14ac:dyDescent="0.35">
      <c r="A136" t="s">
        <v>104</v>
      </c>
      <c r="B136" t="s">
        <v>96</v>
      </c>
      <c r="C136" s="66">
        <v>30004247</v>
      </c>
      <c r="D136" s="66">
        <v>7</v>
      </c>
      <c r="E136" s="57">
        <v>98.134137412749752</v>
      </c>
      <c r="F136" s="57">
        <v>98.140940612954324</v>
      </c>
      <c r="G136" s="57">
        <v>5.1330840984212118</v>
      </c>
      <c r="H136" s="57">
        <v>68.007981288416246</v>
      </c>
      <c r="I136" s="67">
        <v>0.73180000000000001</v>
      </c>
      <c r="J136" s="57">
        <v>2.4445000000000001</v>
      </c>
      <c r="L136" s="68">
        <f t="shared" si="8"/>
        <v>92.932469648013452</v>
      </c>
      <c r="M136" s="68">
        <f t="shared" si="9"/>
        <v>150.55193075000003</v>
      </c>
      <c r="O136" s="68">
        <v>205.7950631869179</v>
      </c>
      <c r="P136" s="68">
        <v>117.63048223288023</v>
      </c>
      <c r="Q136" s="69">
        <f t="shared" si="10"/>
        <v>112.86259353890445</v>
      </c>
      <c r="R136" s="69">
        <f t="shared" si="11"/>
        <v>24.698012584866774</v>
      </c>
    </row>
    <row r="137" spans="1:18" x14ac:dyDescent="0.35">
      <c r="A137" t="s">
        <v>104</v>
      </c>
      <c r="B137" t="s">
        <v>96</v>
      </c>
      <c r="C137" s="66">
        <v>30004247</v>
      </c>
      <c r="D137" s="66">
        <v>8</v>
      </c>
      <c r="E137" s="57">
        <v>96.573925724757856</v>
      </c>
      <c r="F137" s="57">
        <v>96.581695022114545</v>
      </c>
      <c r="G137" s="57">
        <v>5.0576550531788991</v>
      </c>
      <c r="H137" s="57">
        <v>63.055640809948251</v>
      </c>
      <c r="I137" s="67">
        <v>0.7298</v>
      </c>
      <c r="J137" s="57">
        <v>2.4445000000000001</v>
      </c>
      <c r="L137" s="68">
        <f t="shared" si="8"/>
        <v>86.401261729169974</v>
      </c>
      <c r="M137" s="68">
        <f t="shared" si="9"/>
        <v>148.33961780555555</v>
      </c>
      <c r="O137" s="68">
        <v>202.41035659027042</v>
      </c>
      <c r="P137" s="68">
        <v>115.7616575327071</v>
      </c>
      <c r="Q137" s="69">
        <f t="shared" si="10"/>
        <v>116.00909486110045</v>
      </c>
      <c r="R137" s="69">
        <f t="shared" si="11"/>
        <v>29.360395803537131</v>
      </c>
    </row>
    <row r="138" spans="1:18" x14ac:dyDescent="0.35">
      <c r="A138" t="s">
        <v>104</v>
      </c>
      <c r="B138" t="s">
        <v>96</v>
      </c>
      <c r="C138" s="66">
        <v>30004247</v>
      </c>
      <c r="D138" s="66">
        <v>9</v>
      </c>
      <c r="E138" s="57">
        <v>96.50571807135357</v>
      </c>
      <c r="F138" s="57">
        <v>96.513557311032685</v>
      </c>
      <c r="G138" s="57">
        <v>4.7466509693428209</v>
      </c>
      <c r="H138" s="57">
        <v>65.034833219998731</v>
      </c>
      <c r="I138" s="67">
        <v>0.73060000000000003</v>
      </c>
      <c r="J138" s="57">
        <v>2.4445000000000001</v>
      </c>
      <c r="L138" s="68">
        <f t="shared" si="8"/>
        <v>89.015649082943781</v>
      </c>
      <c r="M138" s="68">
        <f t="shared" si="9"/>
        <v>139.21795441666669</v>
      </c>
      <c r="O138" s="68">
        <v>202.14124920979285</v>
      </c>
      <c r="P138" s="68">
        <v>115.67997933422258</v>
      </c>
      <c r="Q138" s="69">
        <f t="shared" si="10"/>
        <v>113.12560012684906</v>
      </c>
      <c r="R138" s="69">
        <f t="shared" si="11"/>
        <v>26.664330251278798</v>
      </c>
    </row>
    <row r="139" spans="1:18" x14ac:dyDescent="0.35">
      <c r="A139" t="s">
        <v>104</v>
      </c>
      <c r="B139" t="s">
        <v>96</v>
      </c>
      <c r="C139" s="66">
        <v>30004247</v>
      </c>
      <c r="D139" s="66">
        <v>10</v>
      </c>
      <c r="E139" s="57">
        <v>96.101114014982983</v>
      </c>
      <c r="F139" s="57">
        <v>96.109880763730459</v>
      </c>
      <c r="G139" s="57">
        <v>4.7816760652353079</v>
      </c>
      <c r="H139" s="57">
        <v>63.060000265184208</v>
      </c>
      <c r="I139" s="67">
        <v>0.7298</v>
      </c>
      <c r="J139" s="57">
        <v>2.4445000000000001</v>
      </c>
      <c r="L139" s="68">
        <f t="shared" si="8"/>
        <v>86.407235222231037</v>
      </c>
      <c r="M139" s="68">
        <f t="shared" si="9"/>
        <v>140.24523075000002</v>
      </c>
      <c r="O139" s="68">
        <v>201.22277402299639</v>
      </c>
      <c r="P139" s="68">
        <v>115.1961437886313</v>
      </c>
      <c r="Q139" s="69">
        <f t="shared" si="10"/>
        <v>114.81553880076535</v>
      </c>
      <c r="R139" s="69">
        <f t="shared" si="11"/>
        <v>28.788908566400266</v>
      </c>
    </row>
    <row r="140" spans="1:18" x14ac:dyDescent="0.35">
      <c r="A140" t="s">
        <v>104</v>
      </c>
      <c r="B140" t="s">
        <v>96</v>
      </c>
      <c r="C140" s="66">
        <v>30004247</v>
      </c>
      <c r="D140" s="66">
        <v>11</v>
      </c>
      <c r="E140" s="57">
        <v>97.588250032674551</v>
      </c>
      <c r="F140" s="57">
        <v>97.618521359637157</v>
      </c>
      <c r="G140" s="57">
        <v>4.3510862975555735</v>
      </c>
      <c r="H140" s="57">
        <v>75.802686196217408</v>
      </c>
      <c r="I140" s="67">
        <v>0.73440000000000005</v>
      </c>
      <c r="J140" s="57">
        <v>2.4445000000000001</v>
      </c>
      <c r="L140" s="68">
        <f t="shared" si="8"/>
        <v>103.2171652998603</v>
      </c>
      <c r="M140" s="68">
        <f t="shared" si="9"/>
        <v>127.61615247222221</v>
      </c>
      <c r="O140" s="68">
        <v>204.36215814136696</v>
      </c>
      <c r="P140" s="68">
        <v>117.00424388114766</v>
      </c>
      <c r="Q140" s="69">
        <f t="shared" si="10"/>
        <v>101.14499284150666</v>
      </c>
      <c r="R140" s="69">
        <f t="shared" si="11"/>
        <v>13.787078581287361</v>
      </c>
    </row>
    <row r="141" spans="1:18" x14ac:dyDescent="0.35">
      <c r="A141" t="s">
        <v>104</v>
      </c>
      <c r="B141" t="s">
        <v>96</v>
      </c>
      <c r="C141" s="66">
        <v>30004247</v>
      </c>
      <c r="D141" s="66">
        <v>12</v>
      </c>
      <c r="E141" s="57">
        <v>100.5819188365993</v>
      </c>
      <c r="F141" s="57">
        <v>100.59834260372971</v>
      </c>
      <c r="G141" s="57">
        <v>4.6177148370538079</v>
      </c>
      <c r="H141" s="57">
        <v>76.447885484008509</v>
      </c>
      <c r="I141" s="67">
        <v>0.73460000000000003</v>
      </c>
      <c r="J141" s="57">
        <v>2.4445000000000001</v>
      </c>
      <c r="L141" s="68">
        <f t="shared" si="8"/>
        <v>104.06736384972571</v>
      </c>
      <c r="M141" s="68">
        <f t="shared" si="9"/>
        <v>135.43629347222222</v>
      </c>
      <c r="O141" s="68">
        <v>210.8921065591833</v>
      </c>
      <c r="P141" s="68">
        <v>120.57570759826319</v>
      </c>
      <c r="Q141" s="69">
        <f t="shared" si="10"/>
        <v>106.8247427094576</v>
      </c>
      <c r="R141" s="69">
        <f t="shared" si="11"/>
        <v>16.508343748537484</v>
      </c>
    </row>
    <row r="142" spans="1:18" x14ac:dyDescent="0.35">
      <c r="A142" t="s">
        <v>104</v>
      </c>
      <c r="B142" t="s">
        <v>96</v>
      </c>
      <c r="C142" s="66">
        <v>30004247</v>
      </c>
      <c r="D142" s="66">
        <v>13</v>
      </c>
      <c r="E142" s="57">
        <v>96.358576692206512</v>
      </c>
      <c r="F142" s="57">
        <v>96.375680874539555</v>
      </c>
      <c r="G142" s="57">
        <v>4.5061974352903329</v>
      </c>
      <c r="H142" s="57">
        <v>69.403006775455367</v>
      </c>
      <c r="I142" s="67">
        <v>0.73229999999999995</v>
      </c>
      <c r="J142" s="57">
        <v>2.4445000000000001</v>
      </c>
      <c r="L142" s="68">
        <f t="shared" si="8"/>
        <v>94.77400897918254</v>
      </c>
      <c r="M142" s="68">
        <f t="shared" si="9"/>
        <v>132.16551905555556</v>
      </c>
      <c r="O142" s="68">
        <v>201.84289102830513</v>
      </c>
      <c r="P142" s="68">
        <v>115.51466070210292</v>
      </c>
      <c r="Q142" s="69">
        <f t="shared" si="10"/>
        <v>107.06888204912259</v>
      </c>
      <c r="R142" s="69">
        <f t="shared" si="11"/>
        <v>20.740651722920376</v>
      </c>
    </row>
    <row r="143" spans="1:18" x14ac:dyDescent="0.35">
      <c r="A143" t="s">
        <v>104</v>
      </c>
      <c r="B143" t="s">
        <v>96</v>
      </c>
      <c r="C143" s="66">
        <v>30004247</v>
      </c>
      <c r="D143" s="66">
        <v>14</v>
      </c>
      <c r="E143" s="57">
        <v>98.323061976379748</v>
      </c>
      <c r="F143" s="57">
        <v>98.333802232282466</v>
      </c>
      <c r="G143" s="57">
        <v>4.6963649398126703</v>
      </c>
      <c r="H143" s="57">
        <v>63.020765172795947</v>
      </c>
      <c r="I143" s="67">
        <v>0.7298</v>
      </c>
      <c r="J143" s="57">
        <v>2.4445000000000001</v>
      </c>
      <c r="L143" s="68">
        <f t="shared" si="8"/>
        <v>86.353473791170117</v>
      </c>
      <c r="M143" s="68">
        <f t="shared" si="9"/>
        <v>137.7430791388889</v>
      </c>
      <c r="O143" s="68">
        <v>205.40320752194964</v>
      </c>
      <c r="P143" s="68">
        <v>117.86152998041833</v>
      </c>
      <c r="Q143" s="69">
        <f t="shared" si="10"/>
        <v>119.04973373077952</v>
      </c>
      <c r="R143" s="69">
        <f t="shared" si="11"/>
        <v>31.508056189248208</v>
      </c>
    </row>
    <row r="144" spans="1:18" x14ac:dyDescent="0.35">
      <c r="A144" t="s">
        <v>104</v>
      </c>
      <c r="B144" t="s">
        <v>96</v>
      </c>
      <c r="C144" s="66">
        <v>30004247</v>
      </c>
      <c r="D144" s="66">
        <v>15</v>
      </c>
      <c r="E144" s="57">
        <v>80.997343477890325</v>
      </c>
      <c r="F144" s="57">
        <v>81.001536728006357</v>
      </c>
      <c r="G144" s="57">
        <v>4.2817553723469777</v>
      </c>
      <c r="H144" s="57">
        <v>43.355265262769123</v>
      </c>
      <c r="I144" s="67">
        <v>0.71779999999999999</v>
      </c>
      <c r="J144" s="57">
        <v>2.4445000000000001</v>
      </c>
      <c r="L144" s="68">
        <f t="shared" si="8"/>
        <v>60.40020237220552</v>
      </c>
      <c r="M144" s="68">
        <f t="shared" si="9"/>
        <v>125.58269569444444</v>
      </c>
      <c r="O144" s="68">
        <v>169.51115172952316</v>
      </c>
      <c r="P144" s="68">
        <v>97.08821868604025</v>
      </c>
      <c r="Q144" s="69">
        <f t="shared" si="10"/>
        <v>109.11094935731765</v>
      </c>
      <c r="R144" s="69">
        <f t="shared" si="11"/>
        <v>36.68801631383473</v>
      </c>
    </row>
    <row r="145" spans="1:18" x14ac:dyDescent="0.35">
      <c r="A145" t="s">
        <v>104</v>
      </c>
      <c r="B145" t="s">
        <v>96</v>
      </c>
      <c r="C145" s="66">
        <v>30004247</v>
      </c>
      <c r="D145" s="66">
        <v>16</v>
      </c>
      <c r="E145" s="57">
        <v>112.99223463210443</v>
      </c>
      <c r="F145" s="57">
        <v>113.03082488090401</v>
      </c>
      <c r="G145" s="57">
        <v>4.7799873554509595</v>
      </c>
      <c r="H145" s="57">
        <v>97.076824871433104</v>
      </c>
      <c r="I145" s="67">
        <v>0.73939999999999995</v>
      </c>
      <c r="J145" s="57">
        <v>2.4445000000000001</v>
      </c>
      <c r="L145" s="68">
        <f t="shared" si="8"/>
        <v>131.2913509216028</v>
      </c>
      <c r="M145" s="68">
        <f t="shared" si="9"/>
        <v>140.19570136111113</v>
      </c>
      <c r="O145" s="68">
        <v>235.83297276926245</v>
      </c>
      <c r="P145" s="68">
        <v>135.47644201038682</v>
      </c>
      <c r="Q145" s="69">
        <f t="shared" si="10"/>
        <v>104.54162184765966</v>
      </c>
      <c r="R145" s="69">
        <f t="shared" si="11"/>
        <v>4.18509108878402</v>
      </c>
    </row>
    <row r="146" spans="1:18" hidden="1" x14ac:dyDescent="0.35">
      <c r="A146" t="s">
        <v>104</v>
      </c>
      <c r="B146" t="s">
        <v>46</v>
      </c>
      <c r="C146" s="66">
        <v>30004248</v>
      </c>
      <c r="D146" s="66">
        <v>1</v>
      </c>
      <c r="E146" s="57">
        <v>113.21921897108554</v>
      </c>
      <c r="F146" s="57">
        <v>113.21921900518066</v>
      </c>
      <c r="G146" s="57">
        <v>5.1296754060632503</v>
      </c>
      <c r="H146" s="57">
        <v>47.764651622832396</v>
      </c>
      <c r="I146" s="67">
        <v>0.83499999999999996</v>
      </c>
      <c r="J146" s="57">
        <v>2.4445000000000001</v>
      </c>
      <c r="L146" s="68">
        <f t="shared" si="8"/>
        <v>57.203175596206464</v>
      </c>
      <c r="M146" s="68">
        <f t="shared" si="9"/>
        <v>150.45195475</v>
      </c>
      <c r="O146" s="68">
        <v>237.62228281844716</v>
      </c>
      <c r="P146" s="68">
        <v>135.70233288418427</v>
      </c>
      <c r="Q146" s="69">
        <f t="shared" si="10"/>
        <v>180.41910722224071</v>
      </c>
      <c r="R146" s="69">
        <f t="shared" si="11"/>
        <v>78.499157287977809</v>
      </c>
    </row>
    <row r="147" spans="1:18" hidden="1" x14ac:dyDescent="0.35">
      <c r="A147" t="s">
        <v>104</v>
      </c>
      <c r="B147" t="s">
        <v>46</v>
      </c>
      <c r="C147" s="66">
        <v>30004248</v>
      </c>
      <c r="D147" s="66">
        <v>2</v>
      </c>
      <c r="E147" s="57">
        <v>105.33611762148757</v>
      </c>
      <c r="F147" s="57">
        <v>105.33611770388409</v>
      </c>
      <c r="G147" s="57">
        <v>4.5036330978245465</v>
      </c>
      <c r="H147" s="57">
        <v>28.955431249112131</v>
      </c>
      <c r="I147" s="67">
        <v>0.83499999999999996</v>
      </c>
      <c r="J147" s="57">
        <v>2.4445000000000001</v>
      </c>
      <c r="L147" s="68">
        <f t="shared" si="8"/>
        <v>34.677163172589381</v>
      </c>
      <c r="M147" s="68">
        <f t="shared" si="9"/>
        <v>132.09030774999999</v>
      </c>
      <c r="O147" s="68">
        <v>220.52512209947278</v>
      </c>
      <c r="P147" s="68">
        <v>126.25412378238782</v>
      </c>
      <c r="Q147" s="69">
        <f t="shared" si="10"/>
        <v>185.84795892688339</v>
      </c>
      <c r="R147" s="69">
        <f t="shared" si="11"/>
        <v>91.576960609798448</v>
      </c>
    </row>
    <row r="148" spans="1:18" hidden="1" x14ac:dyDescent="0.35">
      <c r="A148" t="s">
        <v>104</v>
      </c>
      <c r="B148" t="s">
        <v>46</v>
      </c>
      <c r="C148" s="66">
        <v>30004248</v>
      </c>
      <c r="D148" s="66">
        <v>3</v>
      </c>
      <c r="E148" s="57">
        <v>105.5935354200802</v>
      </c>
      <c r="F148" s="57">
        <v>105.59353549300585</v>
      </c>
      <c r="G148" s="57">
        <v>4.8384667553770866</v>
      </c>
      <c r="H148" s="57">
        <v>27.957029818064747</v>
      </c>
      <c r="I148" s="67">
        <v>0.83499999999999996</v>
      </c>
      <c r="J148" s="57">
        <v>2.4445000000000001</v>
      </c>
      <c r="L148" s="68">
        <f t="shared" si="8"/>
        <v>33.481472836005686</v>
      </c>
      <c r="M148" s="68">
        <f t="shared" si="9"/>
        <v>141.91088591666667</v>
      </c>
      <c r="O148" s="68">
        <v>221.76905342968951</v>
      </c>
      <c r="P148" s="68">
        <v>126.5626700161762</v>
      </c>
      <c r="Q148" s="69">
        <f t="shared" si="10"/>
        <v>188.28758059368383</v>
      </c>
      <c r="R148" s="69">
        <f t="shared" si="11"/>
        <v>93.081197180170506</v>
      </c>
    </row>
    <row r="149" spans="1:18" hidden="1" x14ac:dyDescent="0.35">
      <c r="A149" t="s">
        <v>104</v>
      </c>
      <c r="B149" t="s">
        <v>46</v>
      </c>
      <c r="C149" s="66">
        <v>30004248</v>
      </c>
      <c r="D149" s="66">
        <v>4</v>
      </c>
      <c r="E149" s="57">
        <v>102.35081027493924</v>
      </c>
      <c r="F149" s="57">
        <v>102.35081036017699</v>
      </c>
      <c r="G149" s="57">
        <v>4.6790712985500145</v>
      </c>
      <c r="H149" s="57">
        <v>24.436390969532255</v>
      </c>
      <c r="I149" s="67">
        <v>0.83499999999999996</v>
      </c>
      <c r="J149" s="57">
        <v>2.4445000000000001</v>
      </c>
      <c r="L149" s="68">
        <f t="shared" si="8"/>
        <v>29.265138885667373</v>
      </c>
      <c r="M149" s="68">
        <f t="shared" si="9"/>
        <v>137.23586144444442</v>
      </c>
      <c r="O149" s="68">
        <v>214.49437133796576</v>
      </c>
      <c r="P149" s="68">
        <v>122.67612451003208</v>
      </c>
      <c r="Q149" s="69">
        <f t="shared" si="10"/>
        <v>185.22923245229839</v>
      </c>
      <c r="R149" s="69">
        <f t="shared" si="11"/>
        <v>93.410985624364713</v>
      </c>
    </row>
    <row r="150" spans="1:18" hidden="1" x14ac:dyDescent="0.35">
      <c r="A150" t="s">
        <v>104</v>
      </c>
      <c r="B150" t="s">
        <v>46</v>
      </c>
      <c r="C150" s="66">
        <v>30004248</v>
      </c>
      <c r="D150" s="66">
        <v>5</v>
      </c>
      <c r="E150" s="57">
        <v>107.21622595963527</v>
      </c>
      <c r="F150" s="57">
        <v>107.2162260410847</v>
      </c>
      <c r="G150" s="57">
        <v>4.7790491831380795</v>
      </c>
      <c r="H150" s="57">
        <v>21.835334687035353</v>
      </c>
      <c r="I150" s="67">
        <v>0.83499999999999996</v>
      </c>
      <c r="J150" s="57">
        <v>2.4445000000000001</v>
      </c>
      <c r="L150" s="68">
        <f t="shared" si="8"/>
        <v>26.150101421599224</v>
      </c>
      <c r="M150" s="68">
        <f t="shared" si="9"/>
        <v>140.16818502777778</v>
      </c>
      <c r="O150" s="68">
        <v>224.64222447324846</v>
      </c>
      <c r="P150" s="68">
        <v>128.50752575871954</v>
      </c>
      <c r="Q150" s="69">
        <f t="shared" si="10"/>
        <v>198.49212305164923</v>
      </c>
      <c r="R150" s="69">
        <f t="shared" si="11"/>
        <v>102.35742433712031</v>
      </c>
    </row>
    <row r="151" spans="1:18" hidden="1" x14ac:dyDescent="0.35">
      <c r="A151" t="s">
        <v>104</v>
      </c>
      <c r="B151" t="s">
        <v>46</v>
      </c>
      <c r="C151" s="66">
        <v>30004248</v>
      </c>
      <c r="D151" s="66">
        <v>6</v>
      </c>
      <c r="E151" s="57">
        <v>99.250174238305931</v>
      </c>
      <c r="F151" s="57">
        <v>99.250174334908735</v>
      </c>
      <c r="G151" s="57">
        <v>4.9304076306742344</v>
      </c>
      <c r="H151" s="57">
        <v>17.289820552719572</v>
      </c>
      <c r="I151" s="67">
        <v>0.83499999999999996</v>
      </c>
      <c r="J151" s="57">
        <v>2.4445000000000001</v>
      </c>
      <c r="L151" s="68">
        <f t="shared" si="8"/>
        <v>20.706371919424637</v>
      </c>
      <c r="M151" s="68">
        <f t="shared" si="9"/>
        <v>144.60748624999999</v>
      </c>
      <c r="O151" s="68">
        <v>208.25412554986343</v>
      </c>
      <c r="P151" s="68">
        <v>118.95993053097597</v>
      </c>
      <c r="Q151" s="69">
        <f t="shared" si="10"/>
        <v>187.54775363043879</v>
      </c>
      <c r="R151" s="69">
        <f t="shared" si="11"/>
        <v>98.253558611551327</v>
      </c>
    </row>
    <row r="152" spans="1:18" hidden="1" x14ac:dyDescent="0.35">
      <c r="A152" t="s">
        <v>104</v>
      </c>
      <c r="B152" t="s">
        <v>46</v>
      </c>
      <c r="C152" s="66">
        <v>30004248</v>
      </c>
      <c r="D152" s="66">
        <v>7</v>
      </c>
      <c r="E152" s="57">
        <v>98.140940517298617</v>
      </c>
      <c r="F152" s="57">
        <v>98.140940612954324</v>
      </c>
      <c r="G152" s="57">
        <v>4.9239655156411342</v>
      </c>
      <c r="H152" s="57">
        <v>17.624138823908261</v>
      </c>
      <c r="I152" s="67">
        <v>0.83499999999999996</v>
      </c>
      <c r="J152" s="57">
        <v>2.4445000000000001</v>
      </c>
      <c r="L152" s="68">
        <f t="shared" si="8"/>
        <v>21.106753082524865</v>
      </c>
      <c r="M152" s="68">
        <f t="shared" si="9"/>
        <v>144.41854080555555</v>
      </c>
      <c r="O152" s="68">
        <v>205.7950631869179</v>
      </c>
      <c r="P152" s="68">
        <v>117.63048223288023</v>
      </c>
      <c r="Q152" s="69">
        <f t="shared" si="10"/>
        <v>184.68831010439303</v>
      </c>
      <c r="R152" s="69">
        <f t="shared" si="11"/>
        <v>96.523729150355365</v>
      </c>
    </row>
    <row r="153" spans="1:18" hidden="1" x14ac:dyDescent="0.35">
      <c r="A153" t="s">
        <v>104</v>
      </c>
      <c r="B153" t="s">
        <v>46</v>
      </c>
      <c r="C153" s="66">
        <v>30004248</v>
      </c>
      <c r="D153" s="66">
        <v>8</v>
      </c>
      <c r="E153" s="57">
        <v>96.581694910358351</v>
      </c>
      <c r="F153" s="57">
        <v>96.581695022114545</v>
      </c>
      <c r="G153" s="57">
        <v>4.7967806377679105</v>
      </c>
      <c r="H153" s="57">
        <v>14.676574549897254</v>
      </c>
      <c r="I153" s="67">
        <v>0.83499999999999996</v>
      </c>
      <c r="J153" s="57">
        <v>2.4445000000000001</v>
      </c>
      <c r="L153" s="68">
        <f t="shared" si="8"/>
        <v>17.576735987900904</v>
      </c>
      <c r="M153" s="68">
        <f t="shared" si="9"/>
        <v>140.68824366666666</v>
      </c>
      <c r="O153" s="68">
        <v>202.41035659027042</v>
      </c>
      <c r="P153" s="68">
        <v>115.7616575327071</v>
      </c>
      <c r="Q153" s="69">
        <f t="shared" si="10"/>
        <v>184.83362060236954</v>
      </c>
      <c r="R153" s="69">
        <f t="shared" si="11"/>
        <v>98.184921544806201</v>
      </c>
    </row>
    <row r="154" spans="1:18" hidden="1" x14ac:dyDescent="0.35">
      <c r="A154" t="s">
        <v>104</v>
      </c>
      <c r="B154" t="s">
        <v>46</v>
      </c>
      <c r="C154" s="66">
        <v>30004248</v>
      </c>
      <c r="D154" s="66">
        <v>9</v>
      </c>
      <c r="E154" s="57">
        <v>96.513557200223588</v>
      </c>
      <c r="F154" s="57">
        <v>96.513557311032685</v>
      </c>
      <c r="G154" s="57">
        <v>4.4933757479614007</v>
      </c>
      <c r="H154" s="57">
        <v>17.125197857690829</v>
      </c>
      <c r="I154" s="67">
        <v>0.83499999999999996</v>
      </c>
      <c r="J154" s="57">
        <v>2.4445000000000001</v>
      </c>
      <c r="L154" s="68">
        <f t="shared" si="8"/>
        <v>20.509218991246502</v>
      </c>
      <c r="M154" s="68">
        <f t="shared" si="9"/>
        <v>131.78946252777777</v>
      </c>
      <c r="O154" s="68">
        <v>202.14124920979285</v>
      </c>
      <c r="P154" s="68">
        <v>115.67997933422258</v>
      </c>
      <c r="Q154" s="69">
        <f t="shared" si="10"/>
        <v>181.63203021854633</v>
      </c>
      <c r="R154" s="69">
        <f t="shared" si="11"/>
        <v>95.170760342976081</v>
      </c>
    </row>
    <row r="155" spans="1:18" hidden="1" x14ac:dyDescent="0.35">
      <c r="A155" t="s">
        <v>104</v>
      </c>
      <c r="B155" t="s">
        <v>46</v>
      </c>
      <c r="C155" s="66">
        <v>30004248</v>
      </c>
      <c r="D155" s="66">
        <v>10</v>
      </c>
      <c r="E155" s="57">
        <v>96.109880647238853</v>
      </c>
      <c r="F155" s="57">
        <v>96.109880763730459</v>
      </c>
      <c r="G155" s="57">
        <v>4.4992236885222647</v>
      </c>
      <c r="H155" s="57">
        <v>15.7491160332238</v>
      </c>
      <c r="I155" s="67">
        <v>0.83499999999999996</v>
      </c>
      <c r="J155" s="57">
        <v>2.4445000000000001</v>
      </c>
      <c r="L155" s="68">
        <f t="shared" si="8"/>
        <v>18.861216806256049</v>
      </c>
      <c r="M155" s="68">
        <f t="shared" si="9"/>
        <v>131.960981</v>
      </c>
      <c r="O155" s="68">
        <v>201.22277402299639</v>
      </c>
      <c r="P155" s="68">
        <v>115.1961437886313</v>
      </c>
      <c r="Q155" s="69">
        <f t="shared" si="10"/>
        <v>182.36155721674035</v>
      </c>
      <c r="R155" s="69">
        <f t="shared" si="11"/>
        <v>96.334926982375251</v>
      </c>
    </row>
    <row r="156" spans="1:18" hidden="1" x14ac:dyDescent="0.35">
      <c r="A156" t="s">
        <v>104</v>
      </c>
      <c r="B156" t="s">
        <v>46</v>
      </c>
      <c r="C156" s="66">
        <v>30004248</v>
      </c>
      <c r="D156" s="66">
        <v>11</v>
      </c>
      <c r="E156" s="57">
        <v>97.618521247880963</v>
      </c>
      <c r="F156" s="57">
        <v>97.618521359637157</v>
      </c>
      <c r="G156" s="57">
        <v>4.0972169007548311</v>
      </c>
      <c r="H156" s="57">
        <v>27.304484445054815</v>
      </c>
      <c r="I156" s="67">
        <v>0.83499999999999996</v>
      </c>
      <c r="J156" s="57">
        <v>2.4445000000000001</v>
      </c>
      <c r="L156" s="68">
        <f t="shared" si="8"/>
        <v>32.699981371323133</v>
      </c>
      <c r="M156" s="68">
        <f t="shared" si="9"/>
        <v>120.17023358333333</v>
      </c>
      <c r="O156" s="68">
        <v>204.36215814136696</v>
      </c>
      <c r="P156" s="68">
        <v>117.00424388114766</v>
      </c>
      <c r="Q156" s="69">
        <f t="shared" si="10"/>
        <v>171.66217677004383</v>
      </c>
      <c r="R156" s="69">
        <f t="shared" si="11"/>
        <v>84.304262509824525</v>
      </c>
    </row>
    <row r="157" spans="1:18" hidden="1" x14ac:dyDescent="0.35">
      <c r="A157" t="s">
        <v>104</v>
      </c>
      <c r="B157" t="s">
        <v>46</v>
      </c>
      <c r="C157" s="66">
        <v>30004248</v>
      </c>
      <c r="D157" s="66">
        <v>12</v>
      </c>
      <c r="E157" s="57">
        <v>100.59834250617982</v>
      </c>
      <c r="F157" s="57">
        <v>100.59834260372971</v>
      </c>
      <c r="G157" s="57">
        <v>4.3711631829676039</v>
      </c>
      <c r="H157" s="57">
        <v>26.029772684137271</v>
      </c>
      <c r="I157" s="67">
        <v>0.83499999999999996</v>
      </c>
      <c r="J157" s="57">
        <v>2.4445000000000001</v>
      </c>
      <c r="L157" s="68">
        <f t="shared" si="8"/>
        <v>31.173380460044637</v>
      </c>
      <c r="M157" s="68">
        <f t="shared" si="9"/>
        <v>128.20500194444446</v>
      </c>
      <c r="O157" s="68">
        <v>210.8921065591833</v>
      </c>
      <c r="P157" s="68">
        <v>120.57570759826319</v>
      </c>
      <c r="Q157" s="69">
        <f t="shared" si="10"/>
        <v>179.71872609913868</v>
      </c>
      <c r="R157" s="69">
        <f t="shared" si="11"/>
        <v>89.402327138218553</v>
      </c>
    </row>
    <row r="158" spans="1:18" hidden="1" x14ac:dyDescent="0.35">
      <c r="A158" t="s">
        <v>104</v>
      </c>
      <c r="B158" t="s">
        <v>46</v>
      </c>
      <c r="C158" s="66">
        <v>30004248</v>
      </c>
      <c r="D158" s="66">
        <v>13</v>
      </c>
      <c r="E158" s="57">
        <v>96.375680755206687</v>
      </c>
      <c r="F158" s="57">
        <v>96.375680874539555</v>
      </c>
      <c r="G158" s="57">
        <v>4.2323136977090021</v>
      </c>
      <c r="H158" s="57">
        <v>22.475641262655458</v>
      </c>
      <c r="I158" s="67">
        <v>0.83499999999999996</v>
      </c>
      <c r="J158" s="57">
        <v>2.4445000000000001</v>
      </c>
      <c r="L158" s="68">
        <f t="shared" si="8"/>
        <v>26.916935643898753</v>
      </c>
      <c r="M158" s="68">
        <f t="shared" si="9"/>
        <v>124.13258511111113</v>
      </c>
      <c r="O158" s="68">
        <v>201.84289102830513</v>
      </c>
      <c r="P158" s="68">
        <v>115.51466070210292</v>
      </c>
      <c r="Q158" s="69">
        <f t="shared" si="10"/>
        <v>174.92595538440639</v>
      </c>
      <c r="R158" s="69">
        <f t="shared" si="11"/>
        <v>88.597725058204162</v>
      </c>
    </row>
    <row r="159" spans="1:18" hidden="1" x14ac:dyDescent="0.35">
      <c r="A159" t="s">
        <v>104</v>
      </c>
      <c r="B159" t="s">
        <v>46</v>
      </c>
      <c r="C159" s="66">
        <v>30004248</v>
      </c>
      <c r="D159" s="66">
        <v>14</v>
      </c>
      <c r="E159" s="57">
        <v>98.333802109161255</v>
      </c>
      <c r="F159" s="57">
        <v>98.333802232282466</v>
      </c>
      <c r="G159" s="57">
        <v>4.4185721518747609</v>
      </c>
      <c r="H159" s="57">
        <v>15.366317645164663</v>
      </c>
      <c r="I159" s="67">
        <v>0.83499999999999996</v>
      </c>
      <c r="J159" s="57">
        <v>2.4445000000000001</v>
      </c>
      <c r="L159" s="68">
        <f t="shared" si="8"/>
        <v>18.402775622951694</v>
      </c>
      <c r="M159" s="68">
        <f t="shared" si="9"/>
        <v>129.59549383333334</v>
      </c>
      <c r="O159" s="68">
        <v>205.40320752194964</v>
      </c>
      <c r="P159" s="68">
        <v>117.86152998041833</v>
      </c>
      <c r="Q159" s="69">
        <f t="shared" si="10"/>
        <v>187.00043189899793</v>
      </c>
      <c r="R159" s="69">
        <f t="shared" si="11"/>
        <v>99.458754357466631</v>
      </c>
    </row>
    <row r="160" spans="1:18" hidden="1" x14ac:dyDescent="0.35">
      <c r="A160" t="s">
        <v>104</v>
      </c>
      <c r="B160" t="s">
        <v>46</v>
      </c>
      <c r="C160" s="66">
        <v>30004248</v>
      </c>
      <c r="D160" s="66">
        <v>15</v>
      </c>
      <c r="E160" s="57">
        <v>81.001536527224062</v>
      </c>
      <c r="F160" s="57">
        <v>81.001536728006357</v>
      </c>
      <c r="G160" s="57">
        <v>3.8459743860513167</v>
      </c>
      <c r="H160" s="57">
        <v>8.6998294714311495</v>
      </c>
      <c r="I160" s="67">
        <v>0.83499999999999996</v>
      </c>
      <c r="J160" s="57">
        <v>2.4445000000000001</v>
      </c>
      <c r="L160" s="68">
        <f t="shared" si="8"/>
        <v>10.418957450815748</v>
      </c>
      <c r="M160" s="68">
        <f t="shared" si="9"/>
        <v>112.80136041666668</v>
      </c>
      <c r="O160" s="68">
        <v>169.51115172952316</v>
      </c>
      <c r="P160" s="68">
        <v>97.08821868604025</v>
      </c>
      <c r="Q160" s="69">
        <f t="shared" si="10"/>
        <v>159.09219427870741</v>
      </c>
      <c r="R160" s="69">
        <f t="shared" si="11"/>
        <v>86.669261235224496</v>
      </c>
    </row>
    <row r="161" spans="1:18" hidden="1" x14ac:dyDescent="0.35">
      <c r="A161" t="s">
        <v>104</v>
      </c>
      <c r="B161" t="s">
        <v>46</v>
      </c>
      <c r="C161" s="66">
        <v>30004248</v>
      </c>
      <c r="D161" s="66">
        <v>16</v>
      </c>
      <c r="E161" s="57">
        <v>113.03082481176669</v>
      </c>
      <c r="F161" s="57">
        <v>113.03082488090401</v>
      </c>
      <c r="G161" s="57">
        <v>4.5878809607243358</v>
      </c>
      <c r="H161" s="57">
        <v>38.271758025135703</v>
      </c>
      <c r="I161" s="67">
        <v>0.83499999999999996</v>
      </c>
      <c r="J161" s="57">
        <v>2.4445000000000001</v>
      </c>
      <c r="L161" s="68">
        <f t="shared" si="8"/>
        <v>45.834440748665514</v>
      </c>
      <c r="M161" s="68">
        <f t="shared" si="9"/>
        <v>134.56127416666669</v>
      </c>
      <c r="O161" s="68">
        <v>235.83297276926245</v>
      </c>
      <c r="P161" s="68">
        <v>135.47644201038682</v>
      </c>
      <c r="Q161" s="69">
        <f t="shared" si="10"/>
        <v>189.99853202059694</v>
      </c>
      <c r="R161" s="69">
        <f t="shared" si="11"/>
        <v>89.642001261721305</v>
      </c>
    </row>
    <row r="162" spans="1:18" hidden="1" x14ac:dyDescent="0.35">
      <c r="A162" t="s">
        <v>105</v>
      </c>
      <c r="B162" t="s">
        <v>46</v>
      </c>
      <c r="C162" s="66" t="s">
        <v>164</v>
      </c>
      <c r="D162" s="66">
        <v>1</v>
      </c>
      <c r="E162" s="57">
        <v>113.21900754259531</v>
      </c>
      <c r="F162" s="57">
        <v>113.21921900518066</v>
      </c>
      <c r="G162" s="57">
        <v>7.8618301457565867</v>
      </c>
      <c r="H162" s="57">
        <v>39.213789854811701</v>
      </c>
      <c r="I162" s="67">
        <v>0.83499999999999996</v>
      </c>
      <c r="J162" s="57">
        <v>3.2509000000000001</v>
      </c>
      <c r="L162" s="68">
        <f t="shared" si="8"/>
        <v>46.962622580612816</v>
      </c>
      <c r="M162" s="68">
        <f t="shared" si="9"/>
        <v>230.58529433333334</v>
      </c>
      <c r="O162" s="68">
        <v>237.62228281844716</v>
      </c>
      <c r="P162" s="68">
        <v>135.70233288418427</v>
      </c>
      <c r="Q162" s="69">
        <f t="shared" si="10"/>
        <v>190.65966023783434</v>
      </c>
      <c r="R162" s="69">
        <f t="shared" si="11"/>
        <v>88.739710303571457</v>
      </c>
    </row>
    <row r="163" spans="1:18" hidden="1" x14ac:dyDescent="0.35">
      <c r="A163" t="s">
        <v>105</v>
      </c>
      <c r="B163" t="s">
        <v>46</v>
      </c>
      <c r="C163" s="66" t="s">
        <v>164</v>
      </c>
      <c r="D163" s="66">
        <v>2</v>
      </c>
      <c r="E163" s="57">
        <v>105.33516211465435</v>
      </c>
      <c r="F163" s="57">
        <v>105.33611770388409</v>
      </c>
      <c r="G163" s="57">
        <v>7.1011652116264372</v>
      </c>
      <c r="H163" s="57">
        <v>22.969401588263729</v>
      </c>
      <c r="I163" s="67">
        <v>0.83499999999999996</v>
      </c>
      <c r="J163" s="57">
        <v>3.2509000000000001</v>
      </c>
      <c r="L163" s="68">
        <f t="shared" si="8"/>
        <v>27.508265375166143</v>
      </c>
      <c r="M163" s="68">
        <f t="shared" si="9"/>
        <v>208.27520311111113</v>
      </c>
      <c r="O163" s="68">
        <v>220.52512209947278</v>
      </c>
      <c r="P163" s="68">
        <v>126.25412378238782</v>
      </c>
      <c r="Q163" s="69">
        <f t="shared" si="10"/>
        <v>193.01685672430665</v>
      </c>
      <c r="R163" s="69">
        <f t="shared" si="11"/>
        <v>98.745858407221675</v>
      </c>
    </row>
    <row r="164" spans="1:18" hidden="1" x14ac:dyDescent="0.35">
      <c r="A164" t="s">
        <v>105</v>
      </c>
      <c r="B164" t="s">
        <v>46</v>
      </c>
      <c r="C164" s="66" t="s">
        <v>164</v>
      </c>
      <c r="D164" s="66">
        <v>3</v>
      </c>
      <c r="E164" s="57">
        <v>105.59287201549442</v>
      </c>
      <c r="F164" s="57">
        <v>105.59353549300585</v>
      </c>
      <c r="G164" s="57">
        <v>7.7565209523899794</v>
      </c>
      <c r="H164" s="57">
        <v>20.722939926316705</v>
      </c>
      <c r="I164" s="67">
        <v>0.83499999999999996</v>
      </c>
      <c r="J164" s="57">
        <v>3.2509000000000001</v>
      </c>
      <c r="L164" s="68">
        <f t="shared" si="8"/>
        <v>24.817892127325397</v>
      </c>
      <c r="M164" s="68">
        <f t="shared" si="9"/>
        <v>227.49660494444447</v>
      </c>
      <c r="O164" s="68">
        <v>221.76905342968951</v>
      </c>
      <c r="P164" s="68">
        <v>126.5626700161762</v>
      </c>
      <c r="Q164" s="69">
        <f t="shared" si="10"/>
        <v>196.95116130236411</v>
      </c>
      <c r="R164" s="69">
        <f t="shared" si="11"/>
        <v>101.74477788885081</v>
      </c>
    </row>
    <row r="165" spans="1:18" hidden="1" x14ac:dyDescent="0.35">
      <c r="A165" t="s">
        <v>105</v>
      </c>
      <c r="B165" t="s">
        <v>46</v>
      </c>
      <c r="C165" s="66" t="s">
        <v>164</v>
      </c>
      <c r="D165" s="66">
        <v>4</v>
      </c>
      <c r="E165" s="57">
        <v>102.34990052658007</v>
      </c>
      <c r="F165" s="57">
        <v>102.35081036017699</v>
      </c>
      <c r="G165" s="57">
        <v>7.7273299828577438</v>
      </c>
      <c r="H165" s="57">
        <v>17.734817410287263</v>
      </c>
      <c r="I165" s="67">
        <v>0.83499999999999996</v>
      </c>
      <c r="J165" s="57">
        <v>3.2509000000000001</v>
      </c>
      <c r="L165" s="68">
        <f t="shared" si="8"/>
        <v>21.239302287769178</v>
      </c>
      <c r="M165" s="68">
        <f t="shared" si="9"/>
        <v>226.64044191666665</v>
      </c>
      <c r="O165" s="68">
        <v>214.49437133796576</v>
      </c>
      <c r="P165" s="68">
        <v>122.67612451003208</v>
      </c>
      <c r="Q165" s="69">
        <f t="shared" si="10"/>
        <v>193.2550690501966</v>
      </c>
      <c r="R165" s="69">
        <f t="shared" si="11"/>
        <v>101.4368222222629</v>
      </c>
    </row>
    <row r="166" spans="1:18" hidden="1" x14ac:dyDescent="0.35">
      <c r="A166" t="s">
        <v>105</v>
      </c>
      <c r="B166" t="s">
        <v>46</v>
      </c>
      <c r="C166" s="66" t="s">
        <v>164</v>
      </c>
      <c r="D166" s="66">
        <v>5</v>
      </c>
      <c r="E166" s="57">
        <v>107.21561530207326</v>
      </c>
      <c r="F166" s="57">
        <v>107.2162260410847</v>
      </c>
      <c r="G166" s="57">
        <v>7.9178472472937083</v>
      </c>
      <c r="H166" s="57">
        <v>14.196159989392644</v>
      </c>
      <c r="I166" s="67">
        <v>0.83499999999999996</v>
      </c>
      <c r="J166" s="57">
        <v>3.2509000000000001</v>
      </c>
      <c r="L166" s="68">
        <f t="shared" si="8"/>
        <v>17.001389208853467</v>
      </c>
      <c r="M166" s="68">
        <f t="shared" si="9"/>
        <v>232.22826036111113</v>
      </c>
      <c r="O166" s="68">
        <v>224.64222447324846</v>
      </c>
      <c r="P166" s="68">
        <v>128.50752575871954</v>
      </c>
      <c r="Q166" s="69">
        <f t="shared" si="10"/>
        <v>207.64083526439498</v>
      </c>
      <c r="R166" s="69">
        <f t="shared" si="11"/>
        <v>111.50613654986607</v>
      </c>
    </row>
    <row r="167" spans="1:18" hidden="1" x14ac:dyDescent="0.35">
      <c r="A167" t="s">
        <v>105</v>
      </c>
      <c r="B167" t="s">
        <v>46</v>
      </c>
      <c r="C167" s="66" t="s">
        <v>164</v>
      </c>
      <c r="D167" s="66">
        <v>6</v>
      </c>
      <c r="E167" s="57">
        <v>99.249384078532486</v>
      </c>
      <c r="F167" s="57">
        <v>99.250174334908735</v>
      </c>
      <c r="G167" s="57">
        <v>8.1181933694488979</v>
      </c>
      <c r="H167" s="57">
        <v>10.765975734702197</v>
      </c>
      <c r="I167" s="67">
        <v>0.83499999999999996</v>
      </c>
      <c r="J167" s="57">
        <v>3.2509000000000001</v>
      </c>
      <c r="L167" s="68">
        <f t="shared" si="8"/>
        <v>12.893384113415806</v>
      </c>
      <c r="M167" s="68">
        <f t="shared" si="9"/>
        <v>238.10435647222224</v>
      </c>
      <c r="O167" s="68">
        <v>208.25412554986343</v>
      </c>
      <c r="P167" s="68">
        <v>118.95993053097597</v>
      </c>
      <c r="Q167" s="69">
        <f t="shared" si="10"/>
        <v>195.36074143644763</v>
      </c>
      <c r="R167" s="69">
        <f t="shared" si="11"/>
        <v>106.06654641756016</v>
      </c>
    </row>
    <row r="168" spans="1:18" hidden="1" x14ac:dyDescent="0.35">
      <c r="A168" t="s">
        <v>105</v>
      </c>
      <c r="B168" t="s">
        <v>46</v>
      </c>
      <c r="C168" s="66" t="s">
        <v>164</v>
      </c>
      <c r="D168" s="66">
        <v>7</v>
      </c>
      <c r="E168" s="57">
        <v>98.140263944425058</v>
      </c>
      <c r="F168" s="57">
        <v>98.140940612954324</v>
      </c>
      <c r="G168" s="57">
        <v>8.0117756579882062</v>
      </c>
      <c r="H168" s="57">
        <v>11.046268434561084</v>
      </c>
      <c r="I168" s="67">
        <v>0.83499999999999996</v>
      </c>
      <c r="J168" s="57">
        <v>3.2509000000000001</v>
      </c>
      <c r="L168" s="68">
        <f t="shared" si="8"/>
        <v>13.229063993486328</v>
      </c>
      <c r="M168" s="68">
        <f t="shared" si="9"/>
        <v>234.98315455555556</v>
      </c>
      <c r="O168" s="68">
        <v>205.7950631869179</v>
      </c>
      <c r="P168" s="68">
        <v>117.63048223288023</v>
      </c>
      <c r="Q168" s="69">
        <f t="shared" si="10"/>
        <v>192.56599919343157</v>
      </c>
      <c r="R168" s="69">
        <f t="shared" si="11"/>
        <v>104.40141823939391</v>
      </c>
    </row>
    <row r="169" spans="1:18" hidden="1" x14ac:dyDescent="0.35">
      <c r="A169" t="s">
        <v>105</v>
      </c>
      <c r="B169" t="s">
        <v>46</v>
      </c>
      <c r="C169" s="66" t="s">
        <v>164</v>
      </c>
      <c r="D169" s="66">
        <v>8</v>
      </c>
      <c r="E169" s="57">
        <v>96.580814039607233</v>
      </c>
      <c r="F169" s="57">
        <v>96.581695022114545</v>
      </c>
      <c r="G169" s="57">
        <v>7.9018106888158641</v>
      </c>
      <c r="H169" s="57">
        <v>8.7236150141589466</v>
      </c>
      <c r="I169" s="67">
        <v>0.83499999999999996</v>
      </c>
      <c r="J169" s="57">
        <v>3.2509000000000001</v>
      </c>
      <c r="L169" s="68">
        <f t="shared" si="8"/>
        <v>10.447443130729278</v>
      </c>
      <c r="M169" s="68">
        <f t="shared" si="9"/>
        <v>231.75791255555555</v>
      </c>
      <c r="O169" s="68">
        <v>202.41035659027042</v>
      </c>
      <c r="P169" s="68">
        <v>115.7616575327071</v>
      </c>
      <c r="Q169" s="69">
        <f t="shared" si="10"/>
        <v>191.96291345954114</v>
      </c>
      <c r="R169" s="69">
        <f t="shared" si="11"/>
        <v>105.31421440197782</v>
      </c>
    </row>
    <row r="170" spans="1:18" hidden="1" x14ac:dyDescent="0.35">
      <c r="A170" t="s">
        <v>105</v>
      </c>
      <c r="B170" t="s">
        <v>46</v>
      </c>
      <c r="C170" s="66" t="s">
        <v>164</v>
      </c>
      <c r="D170" s="66">
        <v>9</v>
      </c>
      <c r="E170" s="57">
        <v>96.512695051474211</v>
      </c>
      <c r="F170" s="57">
        <v>96.513557311032685</v>
      </c>
      <c r="G170" s="57">
        <v>7.0100450462651711</v>
      </c>
      <c r="H170" s="57">
        <v>11.899933553373058</v>
      </c>
      <c r="I170" s="67">
        <v>0.83499999999999996</v>
      </c>
      <c r="J170" s="57">
        <v>3.2509000000000001</v>
      </c>
      <c r="L170" s="68">
        <f t="shared" si="8"/>
        <v>14.251417429189292</v>
      </c>
      <c r="M170" s="68">
        <f t="shared" si="9"/>
        <v>205.60267397222222</v>
      </c>
      <c r="O170" s="68">
        <v>202.14124920979285</v>
      </c>
      <c r="P170" s="68">
        <v>115.67997933422258</v>
      </c>
      <c r="Q170" s="69">
        <f t="shared" si="10"/>
        <v>187.88983178060354</v>
      </c>
      <c r="R170" s="69">
        <f t="shared" si="11"/>
        <v>101.42856190503329</v>
      </c>
    </row>
    <row r="171" spans="1:18" hidden="1" x14ac:dyDescent="0.35">
      <c r="A171" t="s">
        <v>105</v>
      </c>
      <c r="B171" t="s">
        <v>46</v>
      </c>
      <c r="C171" s="66" t="s">
        <v>164</v>
      </c>
      <c r="D171" s="66">
        <v>10</v>
      </c>
      <c r="E171" s="57">
        <v>96.108870856260808</v>
      </c>
      <c r="F171" s="57">
        <v>96.109880763730459</v>
      </c>
      <c r="G171" s="57">
        <v>7.1674545777415846</v>
      </c>
      <c r="H171" s="57">
        <v>11.157741737145681</v>
      </c>
      <c r="I171" s="67">
        <v>0.83499999999999996</v>
      </c>
      <c r="J171" s="57">
        <v>3.2509000000000001</v>
      </c>
      <c r="L171" s="68">
        <f t="shared" si="8"/>
        <v>13.362564954665487</v>
      </c>
      <c r="M171" s="68">
        <f t="shared" si="9"/>
        <v>210.21945180555556</v>
      </c>
      <c r="O171" s="68">
        <v>201.22277402299639</v>
      </c>
      <c r="P171" s="68">
        <v>115.1961437886313</v>
      </c>
      <c r="Q171" s="69">
        <f t="shared" si="10"/>
        <v>187.8602090683309</v>
      </c>
      <c r="R171" s="69">
        <f t="shared" si="11"/>
        <v>101.83357883396582</v>
      </c>
    </row>
    <row r="172" spans="1:18" hidden="1" x14ac:dyDescent="0.35">
      <c r="A172" t="s">
        <v>105</v>
      </c>
      <c r="B172" t="s">
        <v>46</v>
      </c>
      <c r="C172" s="66" t="s">
        <v>164</v>
      </c>
      <c r="D172" s="66">
        <v>11</v>
      </c>
      <c r="E172" s="57">
        <v>97.617576882570845</v>
      </c>
      <c r="F172" s="57">
        <v>97.618521359637157</v>
      </c>
      <c r="G172" s="57">
        <v>6.5523010844138065</v>
      </c>
      <c r="H172" s="57">
        <v>22.509954710333677</v>
      </c>
      <c r="I172" s="67">
        <v>0.83499999999999996</v>
      </c>
      <c r="J172" s="57">
        <v>3.2509000000000001</v>
      </c>
      <c r="L172" s="68">
        <f t="shared" si="8"/>
        <v>26.958029593213986</v>
      </c>
      <c r="M172" s="68">
        <f t="shared" si="9"/>
        <v>192.17717072222223</v>
      </c>
      <c r="O172" s="68">
        <v>204.36215814136696</v>
      </c>
      <c r="P172" s="68">
        <v>117.00424388114766</v>
      </c>
      <c r="Q172" s="69">
        <f t="shared" si="10"/>
        <v>177.40412854815298</v>
      </c>
      <c r="R172" s="69">
        <f t="shared" si="11"/>
        <v>90.04621428793368</v>
      </c>
    </row>
    <row r="173" spans="1:18" hidden="1" x14ac:dyDescent="0.35">
      <c r="A173" t="s">
        <v>105</v>
      </c>
      <c r="B173" t="s">
        <v>46</v>
      </c>
      <c r="C173" s="66" t="s">
        <v>164</v>
      </c>
      <c r="D173" s="66">
        <v>12</v>
      </c>
      <c r="E173" s="57">
        <v>100.59739786905592</v>
      </c>
      <c r="F173" s="57">
        <v>100.59834260372971</v>
      </c>
      <c r="G173" s="57">
        <v>6.9249847784291685</v>
      </c>
      <c r="H173" s="57">
        <v>20.631760830405277</v>
      </c>
      <c r="I173" s="67">
        <v>0.83499999999999996</v>
      </c>
      <c r="J173" s="57">
        <v>3.2509000000000001</v>
      </c>
      <c r="L173" s="68">
        <f t="shared" si="8"/>
        <v>24.708695605275782</v>
      </c>
      <c r="M173" s="68">
        <f t="shared" si="9"/>
        <v>203.10787994444445</v>
      </c>
      <c r="O173" s="68">
        <v>210.8921065591833</v>
      </c>
      <c r="P173" s="68">
        <v>120.57570759826319</v>
      </c>
      <c r="Q173" s="69">
        <f t="shared" si="10"/>
        <v>186.18341095390753</v>
      </c>
      <c r="R173" s="69">
        <f t="shared" si="11"/>
        <v>95.867011992987415</v>
      </c>
    </row>
    <row r="174" spans="1:18" hidden="1" x14ac:dyDescent="0.35">
      <c r="A174" t="s">
        <v>105</v>
      </c>
      <c r="B174" t="s">
        <v>46</v>
      </c>
      <c r="C174" s="66" t="s">
        <v>164</v>
      </c>
      <c r="D174" s="66">
        <v>13</v>
      </c>
      <c r="E174" s="57">
        <v>96.374632345838123</v>
      </c>
      <c r="F174" s="57">
        <v>96.375680874539555</v>
      </c>
      <c r="G174" s="57">
        <v>6.8094033195374486</v>
      </c>
      <c r="H174" s="57">
        <v>18.07895471885745</v>
      </c>
      <c r="I174" s="67">
        <v>0.83499999999999996</v>
      </c>
      <c r="J174" s="57">
        <v>3.2509000000000001</v>
      </c>
      <c r="L174" s="68">
        <f t="shared" si="8"/>
        <v>21.651442777074791</v>
      </c>
      <c r="M174" s="68">
        <f t="shared" si="9"/>
        <v>199.71790786111112</v>
      </c>
      <c r="O174" s="68">
        <v>201.84289102830513</v>
      </c>
      <c r="P174" s="68">
        <v>115.51466070210292</v>
      </c>
      <c r="Q174" s="69">
        <f t="shared" si="10"/>
        <v>180.19144825123033</v>
      </c>
      <c r="R174" s="69">
        <f t="shared" si="11"/>
        <v>93.863217925028124</v>
      </c>
    </row>
    <row r="175" spans="1:18" hidden="1" x14ac:dyDescent="0.35">
      <c r="A175" t="s">
        <v>105</v>
      </c>
      <c r="B175" t="s">
        <v>46</v>
      </c>
      <c r="C175" s="66" t="s">
        <v>164</v>
      </c>
      <c r="D175" s="66">
        <v>14</v>
      </c>
      <c r="E175" s="57">
        <v>98.332603601769236</v>
      </c>
      <c r="F175" s="57">
        <v>98.333802232282466</v>
      </c>
      <c r="G175" s="57">
        <v>7.608792476346526</v>
      </c>
      <c r="H175" s="57">
        <v>9.6005807902488076</v>
      </c>
      <c r="I175" s="67">
        <v>0.83499999999999996</v>
      </c>
      <c r="J175" s="57">
        <v>3.2509000000000001</v>
      </c>
      <c r="L175" s="68">
        <f t="shared" si="8"/>
        <v>11.497701545208153</v>
      </c>
      <c r="M175" s="68">
        <f t="shared" si="9"/>
        <v>223.16376977777779</v>
      </c>
      <c r="O175" s="68">
        <v>205.40320752194964</v>
      </c>
      <c r="P175" s="68">
        <v>117.86152998041833</v>
      </c>
      <c r="Q175" s="69">
        <f t="shared" si="10"/>
        <v>193.90550597674149</v>
      </c>
      <c r="R175" s="69">
        <f t="shared" si="11"/>
        <v>106.36382843521017</v>
      </c>
    </row>
    <row r="176" spans="1:18" hidden="1" x14ac:dyDescent="0.35">
      <c r="A176" t="s">
        <v>105</v>
      </c>
      <c r="B176" t="s">
        <v>46</v>
      </c>
      <c r="C176" s="66" t="s">
        <v>164</v>
      </c>
      <c r="D176" s="66">
        <v>15</v>
      </c>
      <c r="E176" s="57">
        <v>81.000366079157544</v>
      </c>
      <c r="F176" s="57">
        <v>81.001536728006357</v>
      </c>
      <c r="G176" s="57">
        <v>6.087536509229361</v>
      </c>
      <c r="H176" s="57">
        <v>7.2015044399405292</v>
      </c>
      <c r="I176" s="67">
        <v>0.83499999999999996</v>
      </c>
      <c r="J176" s="57">
        <v>3.2509000000000001</v>
      </c>
      <c r="L176" s="68">
        <f t="shared" si="8"/>
        <v>8.6245562154976394</v>
      </c>
      <c r="M176" s="68">
        <f t="shared" si="9"/>
        <v>178.54575483333335</v>
      </c>
      <c r="O176" s="68">
        <v>169.51115172952316</v>
      </c>
      <c r="P176" s="68">
        <v>97.08821868604025</v>
      </c>
      <c r="Q176" s="69">
        <f t="shared" si="10"/>
        <v>160.88659551402552</v>
      </c>
      <c r="R176" s="69">
        <f t="shared" si="11"/>
        <v>88.463662470542616</v>
      </c>
    </row>
    <row r="177" spans="1:18" hidden="1" x14ac:dyDescent="0.35">
      <c r="A177" t="s">
        <v>105</v>
      </c>
      <c r="B177" t="s">
        <v>46</v>
      </c>
      <c r="C177" s="66" t="s">
        <v>164</v>
      </c>
      <c r="D177" s="66">
        <v>16</v>
      </c>
      <c r="E177" s="57">
        <v>113.02995626544944</v>
      </c>
      <c r="F177" s="57">
        <v>113.03082488090401</v>
      </c>
      <c r="G177" s="57">
        <v>7.4068944292384549</v>
      </c>
      <c r="H177" s="57">
        <v>31.12915919478726</v>
      </c>
      <c r="I177" s="67">
        <v>0.83499999999999996</v>
      </c>
      <c r="J177" s="57">
        <v>3.2509000000000001</v>
      </c>
      <c r="L177" s="68">
        <f t="shared" si="8"/>
        <v>37.280430173397917</v>
      </c>
      <c r="M177" s="68">
        <f t="shared" si="9"/>
        <v>217.2421561388889</v>
      </c>
      <c r="O177" s="68">
        <v>235.83297276926245</v>
      </c>
      <c r="P177" s="68">
        <v>135.47644201038682</v>
      </c>
      <c r="Q177" s="69">
        <f t="shared" si="10"/>
        <v>198.55254259586454</v>
      </c>
      <c r="R177" s="69">
        <f t="shared" si="11"/>
        <v>98.196011836988902</v>
      </c>
    </row>
    <row r="178" spans="1:18" x14ac:dyDescent="0.35">
      <c r="A178" t="s">
        <v>105</v>
      </c>
      <c r="B178" t="s">
        <v>96</v>
      </c>
      <c r="C178" s="66" t="s">
        <v>158</v>
      </c>
      <c r="D178" s="66">
        <v>1</v>
      </c>
      <c r="E178" s="57">
        <v>113.18723115345648</v>
      </c>
      <c r="F178" s="57">
        <v>113.21921900518066</v>
      </c>
      <c r="G178" s="57">
        <v>7.9892357951263007</v>
      </c>
      <c r="H178" s="57">
        <v>101.50167133832771</v>
      </c>
      <c r="I178" s="67">
        <v>0.74019999999999997</v>
      </c>
      <c r="J178" s="57">
        <v>3.2509000000000001</v>
      </c>
      <c r="L178" s="68">
        <f t="shared" si="8"/>
        <v>137.1273592790161</v>
      </c>
      <c r="M178" s="68">
        <f t="shared" si="9"/>
        <v>234.32206663888888</v>
      </c>
      <c r="O178" s="68">
        <v>237.62228281844716</v>
      </c>
      <c r="P178" s="68">
        <v>135.70233288418427</v>
      </c>
      <c r="Q178" s="69">
        <f t="shared" si="10"/>
        <v>100.49492353943106</v>
      </c>
      <c r="R178" s="69">
        <f t="shared" si="11"/>
        <v>-1.425026394831832</v>
      </c>
    </row>
    <row r="179" spans="1:18" x14ac:dyDescent="0.35">
      <c r="A179" t="s">
        <v>105</v>
      </c>
      <c r="B179" t="s">
        <v>96</v>
      </c>
      <c r="C179" s="66" t="s">
        <v>158</v>
      </c>
      <c r="D179" s="66">
        <v>2</v>
      </c>
      <c r="E179" s="57">
        <v>105.31170606703486</v>
      </c>
      <c r="F179" s="57">
        <v>105.33611770388409</v>
      </c>
      <c r="G179" s="57">
        <v>8.1088818197316037</v>
      </c>
      <c r="H179" s="57">
        <v>70.736999897714739</v>
      </c>
      <c r="I179" s="67">
        <v>0.73280000000000001</v>
      </c>
      <c r="J179" s="57">
        <v>3.2509000000000001</v>
      </c>
      <c r="L179" s="68">
        <f t="shared" si="8"/>
        <v>96.529748768715521</v>
      </c>
      <c r="M179" s="68">
        <f t="shared" si="9"/>
        <v>237.83125130555558</v>
      </c>
      <c r="O179" s="68">
        <v>220.52512209947278</v>
      </c>
      <c r="P179" s="68">
        <v>126.25412378238782</v>
      </c>
      <c r="Q179" s="69">
        <f t="shared" si="10"/>
        <v>123.99537333075726</v>
      </c>
      <c r="R179" s="69">
        <f t="shared" si="11"/>
        <v>29.724375013672301</v>
      </c>
    </row>
    <row r="180" spans="1:18" x14ac:dyDescent="0.35">
      <c r="A180" t="s">
        <v>105</v>
      </c>
      <c r="B180" t="s">
        <v>96</v>
      </c>
      <c r="C180" s="66" t="s">
        <v>158</v>
      </c>
      <c r="D180" s="66">
        <v>3</v>
      </c>
      <c r="E180" s="57">
        <v>105.579675248847</v>
      </c>
      <c r="F180" s="57">
        <v>105.59353549300585</v>
      </c>
      <c r="G180" s="57">
        <v>8.6260423375983848</v>
      </c>
      <c r="H180" s="57">
        <v>70.815470080597109</v>
      </c>
      <c r="I180" s="67">
        <v>0.73280000000000001</v>
      </c>
      <c r="J180" s="57">
        <v>3.2509000000000001</v>
      </c>
      <c r="L180" s="68">
        <f t="shared" si="8"/>
        <v>96.636831441862867</v>
      </c>
      <c r="M180" s="68">
        <f t="shared" si="9"/>
        <v>252.99942563888885</v>
      </c>
      <c r="O180" s="68">
        <v>221.76905342968951</v>
      </c>
      <c r="P180" s="68">
        <v>126.5626700161762</v>
      </c>
      <c r="Q180" s="69">
        <f t="shared" si="10"/>
        <v>125.13222198782664</v>
      </c>
      <c r="R180" s="69">
        <f t="shared" si="11"/>
        <v>29.925838574313332</v>
      </c>
    </row>
    <row r="181" spans="1:18" x14ac:dyDescent="0.35">
      <c r="A181" t="s">
        <v>105</v>
      </c>
      <c r="B181" t="s">
        <v>96</v>
      </c>
      <c r="C181" s="66" t="s">
        <v>158</v>
      </c>
      <c r="D181" s="66">
        <v>4</v>
      </c>
      <c r="E181" s="57">
        <v>102.34168901285204</v>
      </c>
      <c r="F181" s="57">
        <v>102.35081036017699</v>
      </c>
      <c r="G181" s="57">
        <v>8.7031212772405766</v>
      </c>
      <c r="H181" s="57">
        <v>64.145504472141511</v>
      </c>
      <c r="I181" s="67">
        <v>0.73029999999999995</v>
      </c>
      <c r="J181" s="57">
        <v>3.2509000000000001</v>
      </c>
      <c r="L181" s="68">
        <f t="shared" si="8"/>
        <v>87.834457718939504</v>
      </c>
      <c r="M181" s="68">
        <f t="shared" si="9"/>
        <v>255.26012952777779</v>
      </c>
      <c r="O181" s="68">
        <v>214.49437133796576</v>
      </c>
      <c r="P181" s="68">
        <v>122.67612451003208</v>
      </c>
      <c r="Q181" s="69">
        <f t="shared" si="10"/>
        <v>126.65991361902626</v>
      </c>
      <c r="R181" s="69">
        <f t="shared" si="11"/>
        <v>34.841666791092578</v>
      </c>
    </row>
    <row r="182" spans="1:18" x14ac:dyDescent="0.35">
      <c r="A182" t="s">
        <v>105</v>
      </c>
      <c r="B182" t="s">
        <v>96</v>
      </c>
      <c r="C182" s="66" t="s">
        <v>158</v>
      </c>
      <c r="D182" s="66">
        <v>5</v>
      </c>
      <c r="E182" s="57">
        <v>107.20720315853285</v>
      </c>
      <c r="F182" s="57">
        <v>107.2162260410847</v>
      </c>
      <c r="G182" s="57">
        <v>8.9564545512231692</v>
      </c>
      <c r="H182" s="57">
        <v>63.408756636707224</v>
      </c>
      <c r="I182" s="67">
        <v>0.73</v>
      </c>
      <c r="J182" s="57">
        <v>3.2509000000000001</v>
      </c>
      <c r="L182" s="68">
        <f t="shared" si="8"/>
        <v>86.86131046124278</v>
      </c>
      <c r="M182" s="68">
        <f t="shared" si="9"/>
        <v>262.69032408333334</v>
      </c>
      <c r="O182" s="68">
        <v>224.64222447324846</v>
      </c>
      <c r="P182" s="68">
        <v>128.50752575871954</v>
      </c>
      <c r="Q182" s="69">
        <f t="shared" si="10"/>
        <v>137.78091401200567</v>
      </c>
      <c r="R182" s="69">
        <f t="shared" si="11"/>
        <v>41.646215297476758</v>
      </c>
    </row>
    <row r="183" spans="1:18" x14ac:dyDescent="0.35">
      <c r="A183" t="s">
        <v>105</v>
      </c>
      <c r="B183" t="s">
        <v>96</v>
      </c>
      <c r="C183" s="66" t="s">
        <v>158</v>
      </c>
      <c r="D183" s="66">
        <v>6</v>
      </c>
      <c r="E183" s="57">
        <v>99.242734539289955</v>
      </c>
      <c r="F183" s="57">
        <v>99.250174334908735</v>
      </c>
      <c r="G183" s="57">
        <v>9.1657427173799881</v>
      </c>
      <c r="H183" s="57">
        <v>55.217341356417023</v>
      </c>
      <c r="I183" s="67">
        <v>0.72599999999999998</v>
      </c>
      <c r="J183" s="57">
        <v>3.2509000000000001</v>
      </c>
      <c r="L183" s="68">
        <f t="shared" si="8"/>
        <v>76.056944017103334</v>
      </c>
      <c r="M183" s="68">
        <f t="shared" si="9"/>
        <v>268.82868786111112</v>
      </c>
      <c r="O183" s="68">
        <v>208.25412554986343</v>
      </c>
      <c r="P183" s="68">
        <v>118.95993053097597</v>
      </c>
      <c r="Q183" s="69">
        <f t="shared" si="10"/>
        <v>132.19718153276011</v>
      </c>
      <c r="R183" s="69">
        <f t="shared" si="11"/>
        <v>42.902986513872634</v>
      </c>
    </row>
    <row r="184" spans="1:18" x14ac:dyDescent="0.35">
      <c r="A184" t="s">
        <v>105</v>
      </c>
      <c r="B184" t="s">
        <v>96</v>
      </c>
      <c r="C184" s="66" t="s">
        <v>158</v>
      </c>
      <c r="D184" s="66">
        <v>7</v>
      </c>
      <c r="E184" s="57">
        <v>98.137080408573098</v>
      </c>
      <c r="F184" s="57">
        <v>98.140940612954324</v>
      </c>
      <c r="G184" s="57">
        <v>9.0707057895384917</v>
      </c>
      <c r="H184" s="57">
        <v>54.676768980082819</v>
      </c>
      <c r="I184" s="67">
        <v>0.72570000000000001</v>
      </c>
      <c r="J184" s="57">
        <v>3.2509000000000001</v>
      </c>
      <c r="L184" s="68">
        <f t="shared" si="8"/>
        <v>75.343487639634589</v>
      </c>
      <c r="M184" s="68">
        <f t="shared" si="9"/>
        <v>266.04128116666664</v>
      </c>
      <c r="O184" s="68">
        <v>205.7950631869179</v>
      </c>
      <c r="P184" s="68">
        <v>117.63048223288023</v>
      </c>
      <c r="Q184" s="69">
        <f t="shared" si="10"/>
        <v>130.45157554728331</v>
      </c>
      <c r="R184" s="69">
        <f t="shared" si="11"/>
        <v>42.286994593245637</v>
      </c>
    </row>
    <row r="185" spans="1:18" x14ac:dyDescent="0.35">
      <c r="A185" t="s">
        <v>105</v>
      </c>
      <c r="B185" t="s">
        <v>96</v>
      </c>
      <c r="C185" s="66" t="s">
        <v>158</v>
      </c>
      <c r="D185" s="66">
        <v>8</v>
      </c>
      <c r="E185" s="57">
        <v>96.578266446627026</v>
      </c>
      <c r="F185" s="57">
        <v>96.581695022114545</v>
      </c>
      <c r="G185" s="57">
        <v>9.0843036074516821</v>
      </c>
      <c r="H185" s="57">
        <v>49.61980159015792</v>
      </c>
      <c r="I185" s="67">
        <v>0.72260000000000002</v>
      </c>
      <c r="J185" s="57">
        <v>3.2509000000000001</v>
      </c>
      <c r="L185" s="68">
        <f t="shared" si="8"/>
        <v>68.668421796509719</v>
      </c>
      <c r="M185" s="68">
        <f t="shared" si="9"/>
        <v>266.44010138888888</v>
      </c>
      <c r="O185" s="68">
        <v>202.41035659027042</v>
      </c>
      <c r="P185" s="68">
        <v>115.7616575327071</v>
      </c>
      <c r="Q185" s="69">
        <f t="shared" si="10"/>
        <v>133.74193479376072</v>
      </c>
      <c r="R185" s="69">
        <f t="shared" si="11"/>
        <v>47.093235736197386</v>
      </c>
    </row>
    <row r="186" spans="1:18" x14ac:dyDescent="0.35">
      <c r="A186" t="s">
        <v>105</v>
      </c>
      <c r="B186" t="s">
        <v>96</v>
      </c>
      <c r="C186" s="66" t="s">
        <v>158</v>
      </c>
      <c r="D186" s="66">
        <v>9</v>
      </c>
      <c r="E186" s="57">
        <v>96.50926822336092</v>
      </c>
      <c r="F186" s="57">
        <v>96.513557311032685</v>
      </c>
      <c r="G186" s="57">
        <v>8.2301536704329195</v>
      </c>
      <c r="H186" s="57">
        <v>51.607712908786162</v>
      </c>
      <c r="I186" s="67">
        <v>0.72389999999999999</v>
      </c>
      <c r="J186" s="57">
        <v>3.2509000000000001</v>
      </c>
      <c r="L186" s="68">
        <f t="shared" si="8"/>
        <v>71.291218274328173</v>
      </c>
      <c r="M186" s="68">
        <f t="shared" si="9"/>
        <v>241.38812099999998</v>
      </c>
      <c r="O186" s="68">
        <v>202.14124920979285</v>
      </c>
      <c r="P186" s="68">
        <v>115.67997933422258</v>
      </c>
      <c r="Q186" s="69">
        <f t="shared" si="10"/>
        <v>130.85003093546467</v>
      </c>
      <c r="R186" s="69">
        <f t="shared" si="11"/>
        <v>44.388761059894406</v>
      </c>
    </row>
    <row r="187" spans="1:18" x14ac:dyDescent="0.35">
      <c r="A187" t="s">
        <v>105</v>
      </c>
      <c r="B187" t="s">
        <v>96</v>
      </c>
      <c r="C187" s="66" t="s">
        <v>158</v>
      </c>
      <c r="D187" s="66">
        <v>10</v>
      </c>
      <c r="E187" s="57">
        <v>96.105683677914968</v>
      </c>
      <c r="F187" s="57">
        <v>96.109880763730459</v>
      </c>
      <c r="G187" s="57">
        <v>8.4852605727977952</v>
      </c>
      <c r="H187" s="57">
        <v>49.567488133955926</v>
      </c>
      <c r="I187" s="67">
        <v>0.72260000000000002</v>
      </c>
      <c r="J187" s="57">
        <v>3.2509000000000001</v>
      </c>
      <c r="L187" s="68">
        <f t="shared" si="8"/>
        <v>68.596025648984124</v>
      </c>
      <c r="M187" s="68">
        <f t="shared" si="9"/>
        <v>248.87033558333334</v>
      </c>
      <c r="O187" s="68">
        <v>201.22277402299639</v>
      </c>
      <c r="P187" s="68">
        <v>115.1961437886313</v>
      </c>
      <c r="Q187" s="69">
        <f t="shared" si="10"/>
        <v>132.62674837401227</v>
      </c>
      <c r="R187" s="69">
        <f t="shared" si="11"/>
        <v>46.600118139647179</v>
      </c>
    </row>
    <row r="188" spans="1:18" x14ac:dyDescent="0.35">
      <c r="A188" t="s">
        <v>105</v>
      </c>
      <c r="B188" t="s">
        <v>96</v>
      </c>
      <c r="C188" s="66" t="s">
        <v>158</v>
      </c>
      <c r="D188" s="66">
        <v>11</v>
      </c>
      <c r="E188" s="57">
        <v>97.589950981655022</v>
      </c>
      <c r="F188" s="57">
        <v>97.618521359637157</v>
      </c>
      <c r="G188" s="57">
        <v>7.476509348688765</v>
      </c>
      <c r="H188" s="57">
        <v>64.943284672355546</v>
      </c>
      <c r="I188" s="67">
        <v>0.73060000000000003</v>
      </c>
      <c r="J188" s="57">
        <v>3.2509000000000001</v>
      </c>
      <c r="L188" s="68">
        <f t="shared" si="8"/>
        <v>88.890343104784478</v>
      </c>
      <c r="M188" s="68">
        <f t="shared" si="9"/>
        <v>219.28394238888887</v>
      </c>
      <c r="O188" s="68">
        <v>204.36215814136696</v>
      </c>
      <c r="P188" s="68">
        <v>117.00424388114766</v>
      </c>
      <c r="Q188" s="69">
        <f t="shared" si="10"/>
        <v>115.47181503658248</v>
      </c>
      <c r="R188" s="69">
        <f t="shared" si="11"/>
        <v>28.113900776363181</v>
      </c>
    </row>
    <row r="189" spans="1:18" x14ac:dyDescent="0.35">
      <c r="A189" t="s">
        <v>105</v>
      </c>
      <c r="B189" t="s">
        <v>96</v>
      </c>
      <c r="C189" s="66" t="s">
        <v>158</v>
      </c>
      <c r="D189" s="66">
        <v>12</v>
      </c>
      <c r="E189" s="57">
        <v>100.58550171138501</v>
      </c>
      <c r="F189" s="57">
        <v>100.59834260372971</v>
      </c>
      <c r="G189" s="57">
        <v>7.8537749164196411</v>
      </c>
      <c r="H189" s="57">
        <v>64.459385206512223</v>
      </c>
      <c r="I189" s="67">
        <v>0.73040000000000005</v>
      </c>
      <c r="J189" s="57">
        <v>3.2509000000000001</v>
      </c>
      <c r="L189" s="68">
        <f t="shared" si="8"/>
        <v>88.252170326550129</v>
      </c>
      <c r="M189" s="68">
        <f t="shared" si="9"/>
        <v>230.34903669444444</v>
      </c>
      <c r="O189" s="68">
        <v>210.8921065591833</v>
      </c>
      <c r="P189" s="68">
        <v>120.57570759826319</v>
      </c>
      <c r="Q189" s="69">
        <f t="shared" si="10"/>
        <v>122.63993623263318</v>
      </c>
      <c r="R189" s="69">
        <f t="shared" si="11"/>
        <v>32.323537271713064</v>
      </c>
    </row>
    <row r="190" spans="1:18" x14ac:dyDescent="0.35">
      <c r="A190" t="s">
        <v>105</v>
      </c>
      <c r="B190" t="s">
        <v>96</v>
      </c>
      <c r="C190" s="66" t="s">
        <v>158</v>
      </c>
      <c r="D190" s="66">
        <v>13</v>
      </c>
      <c r="E190" s="57">
        <v>96.363167415496306</v>
      </c>
      <c r="F190" s="57">
        <v>96.375680874539555</v>
      </c>
      <c r="G190" s="57">
        <v>7.7781740005871995</v>
      </c>
      <c r="H190" s="57">
        <v>58.186129970545664</v>
      </c>
      <c r="I190" s="67">
        <v>0.72760000000000002</v>
      </c>
      <c r="J190" s="57">
        <v>3.2509000000000001</v>
      </c>
      <c r="L190" s="68">
        <f t="shared" si="8"/>
        <v>79.969942235494315</v>
      </c>
      <c r="M190" s="68">
        <f t="shared" si="9"/>
        <v>228.13168283333331</v>
      </c>
      <c r="O190" s="68">
        <v>201.84289102830513</v>
      </c>
      <c r="P190" s="68">
        <v>115.51466070210292</v>
      </c>
      <c r="Q190" s="69">
        <f t="shared" si="10"/>
        <v>121.87294879281082</v>
      </c>
      <c r="R190" s="69">
        <f t="shared" si="11"/>
        <v>35.5447184666086</v>
      </c>
    </row>
    <row r="191" spans="1:18" x14ac:dyDescent="0.35">
      <c r="A191" t="s">
        <v>105</v>
      </c>
      <c r="B191" t="s">
        <v>96</v>
      </c>
      <c r="C191" s="66" t="s">
        <v>158</v>
      </c>
      <c r="D191" s="66">
        <v>14</v>
      </c>
      <c r="E191" s="57">
        <v>98.326818166062196</v>
      </c>
      <c r="F191" s="57">
        <v>98.333802232282466</v>
      </c>
      <c r="G191" s="57">
        <v>8.7312776298218608</v>
      </c>
      <c r="H191" s="57">
        <v>49.907525596901174</v>
      </c>
      <c r="I191" s="67">
        <v>0.7228</v>
      </c>
      <c r="J191" s="57">
        <v>3.2509000000000001</v>
      </c>
      <c r="L191" s="68">
        <f t="shared" si="8"/>
        <v>69.047489757749275</v>
      </c>
      <c r="M191" s="68">
        <f t="shared" si="9"/>
        <v>256.08594752777782</v>
      </c>
      <c r="O191" s="68">
        <v>205.40320752194964</v>
      </c>
      <c r="P191" s="68">
        <v>117.86152998041833</v>
      </c>
      <c r="Q191" s="69">
        <f t="shared" si="10"/>
        <v>136.35571776420036</v>
      </c>
      <c r="R191" s="69">
        <f t="shared" si="11"/>
        <v>48.81404022266905</v>
      </c>
    </row>
    <row r="192" spans="1:18" x14ac:dyDescent="0.35">
      <c r="A192" t="s">
        <v>105</v>
      </c>
      <c r="B192" t="s">
        <v>96</v>
      </c>
      <c r="C192" s="66" t="s">
        <v>158</v>
      </c>
      <c r="D192" s="66">
        <v>15</v>
      </c>
      <c r="E192" s="57">
        <v>81.000163915065357</v>
      </c>
      <c r="F192" s="57">
        <v>81.001536728006357</v>
      </c>
      <c r="G192" s="57">
        <v>7.5371822250845328</v>
      </c>
      <c r="H192" s="57">
        <v>33.943202681201313</v>
      </c>
      <c r="I192" s="67">
        <v>0.70740000000000003</v>
      </c>
      <c r="J192" s="57">
        <v>3.2509000000000001</v>
      </c>
      <c r="L192" s="68">
        <f t="shared" si="8"/>
        <v>47.983040261805641</v>
      </c>
      <c r="M192" s="68">
        <f t="shared" si="9"/>
        <v>221.06346099999999</v>
      </c>
      <c r="O192" s="68">
        <v>169.51115172952316</v>
      </c>
      <c r="P192" s="68">
        <v>97.08821868604025</v>
      </c>
      <c r="Q192" s="69">
        <f t="shared" si="10"/>
        <v>121.52811146771752</v>
      </c>
      <c r="R192" s="69">
        <f t="shared" si="11"/>
        <v>49.105178424234609</v>
      </c>
    </row>
    <row r="193" spans="1:18" x14ac:dyDescent="0.35">
      <c r="A193" t="s">
        <v>105</v>
      </c>
      <c r="B193" t="s">
        <v>96</v>
      </c>
      <c r="C193" s="66" t="s">
        <v>158</v>
      </c>
      <c r="D193" s="66">
        <v>16</v>
      </c>
      <c r="E193" s="57">
        <v>113.00114465890697</v>
      </c>
      <c r="F193" s="57">
        <v>113.03082488090401</v>
      </c>
      <c r="G193" s="57">
        <v>8.1977110487086549</v>
      </c>
      <c r="H193" s="57">
        <v>85.11448132156427</v>
      </c>
      <c r="I193" s="67">
        <v>0.7369</v>
      </c>
      <c r="J193" s="57">
        <v>3.2509000000000001</v>
      </c>
      <c r="L193" s="68">
        <f t="shared" si="8"/>
        <v>115.50343509507975</v>
      </c>
      <c r="M193" s="68">
        <f t="shared" si="9"/>
        <v>240.43658791666667</v>
      </c>
      <c r="O193" s="68">
        <v>235.83297276926245</v>
      </c>
      <c r="P193" s="68">
        <v>135.47644201038682</v>
      </c>
      <c r="Q193" s="69">
        <f t="shared" si="10"/>
        <v>120.3295376741827</v>
      </c>
      <c r="R193" s="69">
        <f t="shared" si="11"/>
        <v>19.973006915307067</v>
      </c>
    </row>
    <row r="194" spans="1:18" x14ac:dyDescent="0.35">
      <c r="A194" t="s">
        <v>106</v>
      </c>
      <c r="B194" t="s">
        <v>96</v>
      </c>
      <c r="C194" s="66">
        <v>30004286</v>
      </c>
      <c r="D194" s="66">
        <v>1</v>
      </c>
      <c r="E194" s="57">
        <v>113.13725822970639</v>
      </c>
      <c r="F194" s="57">
        <v>113.21921900518066</v>
      </c>
      <c r="G194" s="57">
        <v>0</v>
      </c>
      <c r="H194" s="57">
        <v>137.70258272325202</v>
      </c>
      <c r="I194" s="67">
        <v>0.74470000000000003</v>
      </c>
      <c r="J194" s="57">
        <v>1.5762</v>
      </c>
      <c r="L194" s="68">
        <f t="shared" si="8"/>
        <v>184.91014196757354</v>
      </c>
      <c r="M194" s="68">
        <f t="shared" si="9"/>
        <v>0</v>
      </c>
      <c r="O194" s="68">
        <v>237.62228281844716</v>
      </c>
      <c r="P194" s="68">
        <v>135.70233288418427</v>
      </c>
      <c r="Q194" s="69">
        <f t="shared" si="10"/>
        <v>52.712140850873624</v>
      </c>
      <c r="R194" s="69">
        <f t="shared" si="11"/>
        <v>-49.207809083389265</v>
      </c>
    </row>
    <row r="195" spans="1:18" x14ac:dyDescent="0.35">
      <c r="A195" t="s">
        <v>106</v>
      </c>
      <c r="B195" t="s">
        <v>96</v>
      </c>
      <c r="C195" s="66">
        <v>30004286</v>
      </c>
      <c r="D195" s="66">
        <v>2</v>
      </c>
      <c r="E195" s="57">
        <v>105.26280069800269</v>
      </c>
      <c r="F195" s="57">
        <v>105.33611770388409</v>
      </c>
      <c r="G195" s="57">
        <v>0</v>
      </c>
      <c r="H195" s="57">
        <v>117.71012371409368</v>
      </c>
      <c r="I195" s="67">
        <v>0.74250000000000005</v>
      </c>
      <c r="J195" s="57">
        <v>1.5762</v>
      </c>
      <c r="L195" s="68">
        <f t="shared" ref="L195:L258" si="12">H195/I195</f>
        <v>158.5321531502945</v>
      </c>
      <c r="M195" s="68">
        <f t="shared" ref="M195:M258" si="13">G195*29.3297222222222</f>
        <v>0</v>
      </c>
      <c r="O195" s="68">
        <v>220.52512209947278</v>
      </c>
      <c r="P195" s="68">
        <v>126.25412378238782</v>
      </c>
      <c r="Q195" s="69">
        <f t="shared" ref="Q195:Q258" si="14">O195-L195</f>
        <v>61.992968949178277</v>
      </c>
      <c r="R195" s="69">
        <f t="shared" ref="R195:R258" si="15">P195-L195</f>
        <v>-32.278029367906683</v>
      </c>
    </row>
    <row r="196" spans="1:18" x14ac:dyDescent="0.35">
      <c r="A196" t="s">
        <v>106</v>
      </c>
      <c r="B196" t="s">
        <v>96</v>
      </c>
      <c r="C196" s="66">
        <v>30004286</v>
      </c>
      <c r="D196" s="66">
        <v>3</v>
      </c>
      <c r="E196" s="57">
        <v>105.54337674619043</v>
      </c>
      <c r="F196" s="57">
        <v>105.59353549300585</v>
      </c>
      <c r="G196" s="57">
        <v>0</v>
      </c>
      <c r="H196" s="57">
        <v>115.87915276217727</v>
      </c>
      <c r="I196" s="67">
        <v>0.74229999999999996</v>
      </c>
      <c r="J196" s="57">
        <v>1.5762</v>
      </c>
      <c r="L196" s="68">
        <f t="shared" si="12"/>
        <v>156.10824836612863</v>
      </c>
      <c r="M196" s="68">
        <f t="shared" si="13"/>
        <v>0</v>
      </c>
      <c r="O196" s="68">
        <v>221.76905342968951</v>
      </c>
      <c r="P196" s="68">
        <v>126.5626700161762</v>
      </c>
      <c r="Q196" s="69">
        <f t="shared" si="14"/>
        <v>65.660805063560872</v>
      </c>
      <c r="R196" s="69">
        <f t="shared" si="15"/>
        <v>-29.545578349952436</v>
      </c>
    </row>
    <row r="197" spans="1:18" x14ac:dyDescent="0.35">
      <c r="A197" t="s">
        <v>106</v>
      </c>
      <c r="B197" t="s">
        <v>96</v>
      </c>
      <c r="C197" s="66">
        <v>30004286</v>
      </c>
      <c r="D197" s="66">
        <v>4</v>
      </c>
      <c r="E197" s="57">
        <v>102.30797197571678</v>
      </c>
      <c r="F197" s="57">
        <v>102.35081036017699</v>
      </c>
      <c r="G197" s="57">
        <v>0</v>
      </c>
      <c r="H197" s="57">
        <v>110.11159426539261</v>
      </c>
      <c r="I197" s="67">
        <v>0.74150000000000005</v>
      </c>
      <c r="J197" s="57">
        <v>1.5762</v>
      </c>
      <c r="L197" s="68">
        <f t="shared" si="12"/>
        <v>148.49844135589024</v>
      </c>
      <c r="M197" s="68">
        <f t="shared" si="13"/>
        <v>0</v>
      </c>
      <c r="O197" s="68">
        <v>214.49437133796576</v>
      </c>
      <c r="P197" s="68">
        <v>122.67612451003208</v>
      </c>
      <c r="Q197" s="69">
        <f t="shared" si="14"/>
        <v>65.995929982075523</v>
      </c>
      <c r="R197" s="69">
        <f t="shared" si="15"/>
        <v>-25.822316845858154</v>
      </c>
    </row>
    <row r="198" spans="1:18" x14ac:dyDescent="0.35">
      <c r="A198" t="s">
        <v>106</v>
      </c>
      <c r="B198" t="s">
        <v>96</v>
      </c>
      <c r="C198" s="66">
        <v>30004286</v>
      </c>
      <c r="D198" s="66">
        <v>5</v>
      </c>
      <c r="E198" s="57">
        <v>107.16749622207287</v>
      </c>
      <c r="F198" s="57">
        <v>107.2162260410847</v>
      </c>
      <c r="G198" s="57">
        <v>0</v>
      </c>
      <c r="H198" s="57">
        <v>113.93047653593729</v>
      </c>
      <c r="I198" s="67">
        <v>0.74209999999999998</v>
      </c>
      <c r="J198" s="57">
        <v>1.5762</v>
      </c>
      <c r="L198" s="68">
        <f t="shared" si="12"/>
        <v>153.52442600180203</v>
      </c>
      <c r="M198" s="68">
        <f t="shared" si="13"/>
        <v>0</v>
      </c>
      <c r="O198" s="68">
        <v>224.64222447324846</v>
      </c>
      <c r="P198" s="68">
        <v>128.50752575871954</v>
      </c>
      <c r="Q198" s="69">
        <f t="shared" si="14"/>
        <v>71.117798471446434</v>
      </c>
      <c r="R198" s="69">
        <f t="shared" si="15"/>
        <v>-25.016900243082489</v>
      </c>
    </row>
    <row r="199" spans="1:18" x14ac:dyDescent="0.35">
      <c r="A199" t="s">
        <v>106</v>
      </c>
      <c r="B199" t="s">
        <v>96</v>
      </c>
      <c r="C199" s="66">
        <v>30004286</v>
      </c>
      <c r="D199" s="66">
        <v>6</v>
      </c>
      <c r="E199" s="57">
        <v>99.217137152301035</v>
      </c>
      <c r="F199" s="57">
        <v>99.250174334908735</v>
      </c>
      <c r="G199" s="57">
        <v>0</v>
      </c>
      <c r="H199" s="57">
        <v>103.33264229024415</v>
      </c>
      <c r="I199" s="67">
        <v>0.74050000000000005</v>
      </c>
      <c r="J199" s="57">
        <v>1.5762</v>
      </c>
      <c r="L199" s="68">
        <f t="shared" si="12"/>
        <v>139.54441902801369</v>
      </c>
      <c r="M199" s="68">
        <f t="shared" si="13"/>
        <v>0</v>
      </c>
      <c r="O199" s="68">
        <v>208.25412554986343</v>
      </c>
      <c r="P199" s="68">
        <v>118.95993053097597</v>
      </c>
      <c r="Q199" s="69">
        <f t="shared" si="14"/>
        <v>68.709706521849739</v>
      </c>
      <c r="R199" s="69">
        <f t="shared" si="15"/>
        <v>-20.584488497037725</v>
      </c>
    </row>
    <row r="200" spans="1:18" x14ac:dyDescent="0.35">
      <c r="A200" t="s">
        <v>106</v>
      </c>
      <c r="B200" t="s">
        <v>96</v>
      </c>
      <c r="C200" s="66">
        <v>30004286</v>
      </c>
      <c r="D200" s="66">
        <v>7</v>
      </c>
      <c r="E200" s="57">
        <v>98.111776670423524</v>
      </c>
      <c r="F200" s="57">
        <v>98.140940612954324</v>
      </c>
      <c r="G200" s="57">
        <v>0</v>
      </c>
      <c r="H200" s="57">
        <v>101.54090642976891</v>
      </c>
      <c r="I200" s="67">
        <v>0.74019999999999997</v>
      </c>
      <c r="J200" s="57">
        <v>1.5762</v>
      </c>
      <c r="L200" s="68">
        <f t="shared" si="12"/>
        <v>137.18036534689128</v>
      </c>
      <c r="M200" s="68">
        <f t="shared" si="13"/>
        <v>0</v>
      </c>
      <c r="O200" s="68">
        <v>205.7950631869179</v>
      </c>
      <c r="P200" s="68">
        <v>117.63048223288023</v>
      </c>
      <c r="Q200" s="69">
        <f t="shared" si="14"/>
        <v>68.614697840026622</v>
      </c>
      <c r="R200" s="69">
        <f t="shared" si="15"/>
        <v>-19.549883114011052</v>
      </c>
    </row>
    <row r="201" spans="1:18" x14ac:dyDescent="0.35">
      <c r="A201" t="s">
        <v>106</v>
      </c>
      <c r="B201" t="s">
        <v>96</v>
      </c>
      <c r="C201" s="66">
        <v>30004286</v>
      </c>
      <c r="D201" s="66">
        <v>8</v>
      </c>
      <c r="E201" s="57">
        <v>96.552641343157845</v>
      </c>
      <c r="F201" s="57">
        <v>96.581695022114545</v>
      </c>
      <c r="G201" s="57">
        <v>0</v>
      </c>
      <c r="H201" s="57">
        <v>98.572117815640269</v>
      </c>
      <c r="I201" s="67">
        <v>0.73970000000000002</v>
      </c>
      <c r="J201" s="57">
        <v>1.5762</v>
      </c>
      <c r="L201" s="68">
        <f t="shared" si="12"/>
        <v>133.25958877334091</v>
      </c>
      <c r="M201" s="68">
        <f t="shared" si="13"/>
        <v>0</v>
      </c>
      <c r="O201" s="68">
        <v>202.41035659027042</v>
      </c>
      <c r="P201" s="68">
        <v>115.7616575327071</v>
      </c>
      <c r="Q201" s="69">
        <f t="shared" si="14"/>
        <v>69.150767816929516</v>
      </c>
      <c r="R201" s="69">
        <f t="shared" si="15"/>
        <v>-17.497931240633804</v>
      </c>
    </row>
    <row r="202" spans="1:18" x14ac:dyDescent="0.35">
      <c r="A202" t="s">
        <v>106</v>
      </c>
      <c r="B202" t="s">
        <v>96</v>
      </c>
      <c r="C202" s="66">
        <v>30004286</v>
      </c>
      <c r="D202" s="66">
        <v>9</v>
      </c>
      <c r="E202" s="57">
        <v>96.483115035942006</v>
      </c>
      <c r="F202" s="57">
        <v>96.513557311032685</v>
      </c>
      <c r="G202" s="57">
        <v>0</v>
      </c>
      <c r="H202" s="57">
        <v>99.361179106329459</v>
      </c>
      <c r="I202" s="67">
        <v>0.73980000000000001</v>
      </c>
      <c r="J202" s="57">
        <v>1.5762</v>
      </c>
      <c r="L202" s="68">
        <f t="shared" si="12"/>
        <v>134.30816316075894</v>
      </c>
      <c r="M202" s="68">
        <f t="shared" si="13"/>
        <v>0</v>
      </c>
      <c r="O202" s="68">
        <v>202.14124920979285</v>
      </c>
      <c r="P202" s="68">
        <v>115.67997933422258</v>
      </c>
      <c r="Q202" s="69">
        <f t="shared" si="14"/>
        <v>67.833086049033909</v>
      </c>
      <c r="R202" s="69">
        <f t="shared" si="15"/>
        <v>-18.628183826536358</v>
      </c>
    </row>
    <row r="203" spans="1:18" x14ac:dyDescent="0.35">
      <c r="A203" t="s">
        <v>106</v>
      </c>
      <c r="B203" t="s">
        <v>96</v>
      </c>
      <c r="C203" s="66">
        <v>30004286</v>
      </c>
      <c r="D203" s="66">
        <v>10</v>
      </c>
      <c r="E203" s="57">
        <v>96.079353201625281</v>
      </c>
      <c r="F203" s="57">
        <v>96.109880763730459</v>
      </c>
      <c r="G203" s="57">
        <v>0</v>
      </c>
      <c r="H203" s="57">
        <v>98.114375077424384</v>
      </c>
      <c r="I203" s="67">
        <v>0.73960000000000004</v>
      </c>
      <c r="J203" s="57">
        <v>1.5762</v>
      </c>
      <c r="L203" s="68">
        <f t="shared" si="12"/>
        <v>132.65870075368358</v>
      </c>
      <c r="M203" s="68">
        <f t="shared" si="13"/>
        <v>0</v>
      </c>
      <c r="O203" s="68">
        <v>201.22277402299639</v>
      </c>
      <c r="P203" s="68">
        <v>115.1961437886313</v>
      </c>
      <c r="Q203" s="69">
        <f t="shared" si="14"/>
        <v>68.564073269312814</v>
      </c>
      <c r="R203" s="69">
        <f t="shared" si="15"/>
        <v>-17.462556965052272</v>
      </c>
    </row>
    <row r="204" spans="1:18" x14ac:dyDescent="0.35">
      <c r="A204" t="s">
        <v>106</v>
      </c>
      <c r="B204" t="s">
        <v>96</v>
      </c>
      <c r="C204" s="66">
        <v>30004286</v>
      </c>
      <c r="D204" s="66">
        <v>11</v>
      </c>
      <c r="E204" s="57">
        <v>97.56105960014024</v>
      </c>
      <c r="F204" s="57">
        <v>97.618521359637157</v>
      </c>
      <c r="G204" s="57">
        <v>0</v>
      </c>
      <c r="H204" s="57">
        <v>105.28131851648412</v>
      </c>
      <c r="I204" s="67">
        <v>0.74080000000000001</v>
      </c>
      <c r="J204" s="57">
        <v>1.5762</v>
      </c>
      <c r="L204" s="68">
        <f t="shared" si="12"/>
        <v>142.11841052441162</v>
      </c>
      <c r="M204" s="68">
        <f t="shared" si="13"/>
        <v>0</v>
      </c>
      <c r="O204" s="68">
        <v>204.36215814136696</v>
      </c>
      <c r="P204" s="68">
        <v>117.00424388114766</v>
      </c>
      <c r="Q204" s="69">
        <f t="shared" si="14"/>
        <v>62.243747616955346</v>
      </c>
      <c r="R204" s="69">
        <f t="shared" si="15"/>
        <v>-25.114166643263957</v>
      </c>
    </row>
    <row r="205" spans="1:18" x14ac:dyDescent="0.35">
      <c r="A205" t="s">
        <v>106</v>
      </c>
      <c r="B205" t="s">
        <v>96</v>
      </c>
      <c r="C205" s="66">
        <v>30004286</v>
      </c>
      <c r="D205" s="66">
        <v>12</v>
      </c>
      <c r="E205" s="57">
        <v>100.54952114843692</v>
      </c>
      <c r="F205" s="57">
        <v>100.59834260372971</v>
      </c>
      <c r="G205" s="57">
        <v>0</v>
      </c>
      <c r="H205" s="57">
        <v>106.78533036926903</v>
      </c>
      <c r="I205" s="67">
        <v>0.74099999999999999</v>
      </c>
      <c r="J205" s="57">
        <v>1.5762</v>
      </c>
      <c r="L205" s="68">
        <f t="shared" si="12"/>
        <v>144.10975758335903</v>
      </c>
      <c r="M205" s="68">
        <f t="shared" si="13"/>
        <v>0</v>
      </c>
      <c r="O205" s="68">
        <v>210.8921065591833</v>
      </c>
      <c r="P205" s="68">
        <v>120.57570759826319</v>
      </c>
      <c r="Q205" s="69">
        <f t="shared" si="14"/>
        <v>66.782348975824277</v>
      </c>
      <c r="R205" s="69">
        <f t="shared" si="15"/>
        <v>-23.534049985095834</v>
      </c>
    </row>
    <row r="206" spans="1:18" x14ac:dyDescent="0.35">
      <c r="A206" t="s">
        <v>106</v>
      </c>
      <c r="B206" t="s">
        <v>96</v>
      </c>
      <c r="C206" s="66">
        <v>30004286</v>
      </c>
      <c r="D206" s="66">
        <v>13</v>
      </c>
      <c r="E206" s="57">
        <v>96.334600368416659</v>
      </c>
      <c r="F206" s="57">
        <v>96.375680874539555</v>
      </c>
      <c r="G206" s="57">
        <v>0</v>
      </c>
      <c r="H206" s="57">
        <v>97.796134888764797</v>
      </c>
      <c r="I206" s="67">
        <v>0.73950000000000005</v>
      </c>
      <c r="J206" s="57">
        <v>1.5762</v>
      </c>
      <c r="L206" s="68">
        <f t="shared" si="12"/>
        <v>132.2462946433601</v>
      </c>
      <c r="M206" s="68">
        <f t="shared" si="13"/>
        <v>0</v>
      </c>
      <c r="O206" s="68">
        <v>201.84289102830513</v>
      </c>
      <c r="P206" s="68">
        <v>115.51466070210292</v>
      </c>
      <c r="Q206" s="69">
        <f t="shared" si="14"/>
        <v>69.59659638494503</v>
      </c>
      <c r="R206" s="69">
        <f t="shared" si="15"/>
        <v>-16.731633941257186</v>
      </c>
    </row>
    <row r="207" spans="1:18" x14ac:dyDescent="0.35">
      <c r="A207" t="s">
        <v>106</v>
      </c>
      <c r="B207" t="s">
        <v>96</v>
      </c>
      <c r="C207" s="66">
        <v>30004286</v>
      </c>
      <c r="D207" s="66">
        <v>14</v>
      </c>
      <c r="E207" s="57">
        <v>98.294696565865195</v>
      </c>
      <c r="F207" s="57">
        <v>98.333802232282466</v>
      </c>
      <c r="G207" s="57">
        <v>0</v>
      </c>
      <c r="H207" s="57">
        <v>98.184126351728978</v>
      </c>
      <c r="I207" s="67">
        <v>0.73960000000000004</v>
      </c>
      <c r="J207" s="57">
        <v>1.5762</v>
      </c>
      <c r="L207" s="68">
        <f t="shared" si="12"/>
        <v>132.75301021055839</v>
      </c>
      <c r="M207" s="68">
        <f t="shared" si="13"/>
        <v>0</v>
      </c>
      <c r="O207" s="68">
        <v>205.40320752194964</v>
      </c>
      <c r="P207" s="68">
        <v>117.86152998041833</v>
      </c>
      <c r="Q207" s="69">
        <f t="shared" si="14"/>
        <v>72.650197311391253</v>
      </c>
      <c r="R207" s="69">
        <f t="shared" si="15"/>
        <v>-14.891480230140061</v>
      </c>
    </row>
    <row r="208" spans="1:18" x14ac:dyDescent="0.35">
      <c r="A208" t="s">
        <v>106</v>
      </c>
      <c r="B208" t="s">
        <v>96</v>
      </c>
      <c r="C208" s="66">
        <v>30004286</v>
      </c>
      <c r="D208" s="66">
        <v>15</v>
      </c>
      <c r="E208" s="57">
        <v>80.981008873251511</v>
      </c>
      <c r="F208" s="57">
        <v>81.001536728006357</v>
      </c>
      <c r="G208" s="57">
        <v>0</v>
      </c>
      <c r="H208" s="57">
        <v>72.581049212497817</v>
      </c>
      <c r="I208" s="67">
        <v>0.73340000000000005</v>
      </c>
      <c r="J208" s="57">
        <v>1.5762</v>
      </c>
      <c r="L208" s="68">
        <f t="shared" si="12"/>
        <v>98.965161184207545</v>
      </c>
      <c r="M208" s="68">
        <f t="shared" si="13"/>
        <v>0</v>
      </c>
      <c r="O208" s="68">
        <v>169.51115172952316</v>
      </c>
      <c r="P208" s="68">
        <v>97.08821868604025</v>
      </c>
      <c r="Q208" s="69">
        <f t="shared" si="14"/>
        <v>70.545990545315618</v>
      </c>
      <c r="R208" s="69">
        <f t="shared" si="15"/>
        <v>-1.8769424981672955</v>
      </c>
    </row>
    <row r="209" spans="1:18" x14ac:dyDescent="0.35">
      <c r="A209" t="s">
        <v>106</v>
      </c>
      <c r="B209" t="s">
        <v>96</v>
      </c>
      <c r="C209" s="66">
        <v>30004286</v>
      </c>
      <c r="D209" s="66">
        <v>16</v>
      </c>
      <c r="E209" s="57">
        <v>112.92179638591881</v>
      </c>
      <c r="F209" s="57">
        <v>113.03082488090401</v>
      </c>
      <c r="G209" s="57">
        <v>0</v>
      </c>
      <c r="H209" s="57">
        <v>129.57655926203046</v>
      </c>
      <c r="I209" s="67">
        <v>0.74390000000000001</v>
      </c>
      <c r="J209" s="57">
        <v>1.5762</v>
      </c>
      <c r="L209" s="68">
        <f t="shared" si="12"/>
        <v>174.18545404225091</v>
      </c>
      <c r="M209" s="68">
        <f t="shared" si="13"/>
        <v>0</v>
      </c>
      <c r="O209" s="68">
        <v>235.83297276926245</v>
      </c>
      <c r="P209" s="68">
        <v>135.47644201038682</v>
      </c>
      <c r="Q209" s="69">
        <f t="shared" si="14"/>
        <v>61.647518727011544</v>
      </c>
      <c r="R209" s="69">
        <f t="shared" si="15"/>
        <v>-38.709012031864091</v>
      </c>
    </row>
    <row r="210" spans="1:18" hidden="1" x14ac:dyDescent="0.35">
      <c r="A210" t="s">
        <v>106</v>
      </c>
      <c r="B210" t="s">
        <v>46</v>
      </c>
      <c r="C210" s="66">
        <v>30004292</v>
      </c>
      <c r="D210" s="66">
        <v>1</v>
      </c>
      <c r="E210" s="57">
        <v>113.21819175466686</v>
      </c>
      <c r="F210" s="57">
        <v>113.21921900518066</v>
      </c>
      <c r="G210" s="57">
        <v>0</v>
      </c>
      <c r="H210" s="57">
        <v>73.320726611230612</v>
      </c>
      <c r="I210" s="67">
        <v>0.83499999999999996</v>
      </c>
      <c r="J210" s="57">
        <v>1.5762</v>
      </c>
      <c r="L210" s="68">
        <f t="shared" si="12"/>
        <v>87.809253426623485</v>
      </c>
      <c r="M210" s="68">
        <f t="shared" si="13"/>
        <v>0</v>
      </c>
      <c r="O210" s="68">
        <v>237.62228281844716</v>
      </c>
      <c r="P210" s="68">
        <v>135.70233288418427</v>
      </c>
      <c r="Q210" s="69">
        <f t="shared" si="14"/>
        <v>149.81302939182368</v>
      </c>
      <c r="R210" s="69">
        <f t="shared" si="15"/>
        <v>47.893079457560788</v>
      </c>
    </row>
    <row r="211" spans="1:18" hidden="1" x14ac:dyDescent="0.35">
      <c r="A211" t="s">
        <v>106</v>
      </c>
      <c r="B211" t="s">
        <v>46</v>
      </c>
      <c r="C211" s="66">
        <v>30004292</v>
      </c>
      <c r="D211" s="66">
        <v>2</v>
      </c>
      <c r="E211" s="57">
        <v>105.33086808413924</v>
      </c>
      <c r="F211" s="57">
        <v>105.33611770388409</v>
      </c>
      <c r="G211" s="57">
        <v>0</v>
      </c>
      <c r="H211" s="57">
        <v>59.062819493877143</v>
      </c>
      <c r="I211" s="67">
        <v>0.83499999999999996</v>
      </c>
      <c r="J211" s="57">
        <v>1.5762</v>
      </c>
      <c r="L211" s="68">
        <f t="shared" si="12"/>
        <v>70.733915561529514</v>
      </c>
      <c r="M211" s="68">
        <f t="shared" si="13"/>
        <v>0</v>
      </c>
      <c r="O211" s="68">
        <v>220.52512209947278</v>
      </c>
      <c r="P211" s="68">
        <v>126.25412378238782</v>
      </c>
      <c r="Q211" s="69">
        <f t="shared" si="14"/>
        <v>149.79120653794325</v>
      </c>
      <c r="R211" s="69">
        <f t="shared" si="15"/>
        <v>55.520208220858308</v>
      </c>
    </row>
    <row r="212" spans="1:18" hidden="1" x14ac:dyDescent="0.35">
      <c r="A212" t="s">
        <v>106</v>
      </c>
      <c r="B212" t="s">
        <v>46</v>
      </c>
      <c r="C212" s="66">
        <v>30004292</v>
      </c>
      <c r="D212" s="66">
        <v>3</v>
      </c>
      <c r="E212" s="57">
        <v>105.58934106376739</v>
      </c>
      <c r="F212" s="57">
        <v>105.59353549300585</v>
      </c>
      <c r="G212" s="57">
        <v>0</v>
      </c>
      <c r="H212" s="57">
        <v>56.295163677346693</v>
      </c>
      <c r="I212" s="67">
        <v>0.83499999999999996</v>
      </c>
      <c r="J212" s="57">
        <v>1.5762</v>
      </c>
      <c r="L212" s="68">
        <f t="shared" si="12"/>
        <v>67.419357697421191</v>
      </c>
      <c r="M212" s="68">
        <f t="shared" si="13"/>
        <v>0</v>
      </c>
      <c r="O212" s="68">
        <v>221.76905342968951</v>
      </c>
      <c r="P212" s="68">
        <v>126.5626700161762</v>
      </c>
      <c r="Q212" s="69">
        <f t="shared" si="14"/>
        <v>154.34969573226832</v>
      </c>
      <c r="R212" s="69">
        <f t="shared" si="15"/>
        <v>59.143312318755008</v>
      </c>
    </row>
    <row r="213" spans="1:18" hidden="1" x14ac:dyDescent="0.35">
      <c r="A213" t="s">
        <v>106</v>
      </c>
      <c r="B213" t="s">
        <v>46</v>
      </c>
      <c r="C213" s="66">
        <v>30004292</v>
      </c>
      <c r="D213" s="66">
        <v>4</v>
      </c>
      <c r="E213" s="57">
        <v>102.34496895072319</v>
      </c>
      <c r="F213" s="57">
        <v>102.35081036017699</v>
      </c>
      <c r="G213" s="57">
        <v>0</v>
      </c>
      <c r="H213" s="57">
        <v>53.138706189208939</v>
      </c>
      <c r="I213" s="67">
        <v>0.83499999999999996</v>
      </c>
      <c r="J213" s="57">
        <v>1.5762</v>
      </c>
      <c r="L213" s="68">
        <f t="shared" si="12"/>
        <v>63.639169088872983</v>
      </c>
      <c r="M213" s="68">
        <f t="shared" si="13"/>
        <v>0</v>
      </c>
      <c r="O213" s="68">
        <v>214.49437133796576</v>
      </c>
      <c r="P213" s="68">
        <v>122.67612451003208</v>
      </c>
      <c r="Q213" s="69">
        <f t="shared" si="14"/>
        <v>150.85520224909277</v>
      </c>
      <c r="R213" s="69">
        <f t="shared" si="15"/>
        <v>59.036955421159099</v>
      </c>
    </row>
    <row r="214" spans="1:18" hidden="1" x14ac:dyDescent="0.35">
      <c r="A214" t="s">
        <v>106</v>
      </c>
      <c r="B214" t="s">
        <v>46</v>
      </c>
      <c r="C214" s="66">
        <v>30004292</v>
      </c>
      <c r="D214" s="66">
        <v>5</v>
      </c>
      <c r="E214" s="57">
        <v>107.21279182664541</v>
      </c>
      <c r="F214" s="57">
        <v>107.2162260410847</v>
      </c>
      <c r="G214" s="57">
        <v>0</v>
      </c>
      <c r="H214" s="57">
        <v>53.681414951651284</v>
      </c>
      <c r="I214" s="67">
        <v>0.83499999999999996</v>
      </c>
      <c r="J214" s="57">
        <v>1.5762</v>
      </c>
      <c r="L214" s="68">
        <f t="shared" si="12"/>
        <v>64.289119702576386</v>
      </c>
      <c r="M214" s="68">
        <f t="shared" si="13"/>
        <v>0</v>
      </c>
      <c r="O214" s="68">
        <v>224.64222447324846</v>
      </c>
      <c r="P214" s="68">
        <v>128.50752575871954</v>
      </c>
      <c r="Q214" s="69">
        <f t="shared" si="14"/>
        <v>160.35310477067208</v>
      </c>
      <c r="R214" s="69">
        <f t="shared" si="15"/>
        <v>64.218406056143152</v>
      </c>
    </row>
    <row r="215" spans="1:18" hidden="1" x14ac:dyDescent="0.35">
      <c r="A215" t="s">
        <v>106</v>
      </c>
      <c r="B215" t="s">
        <v>46</v>
      </c>
      <c r="C215" s="66">
        <v>30004292</v>
      </c>
      <c r="D215" s="66">
        <v>6</v>
      </c>
      <c r="E215" s="57">
        <v>99.245737117258827</v>
      </c>
      <c r="F215" s="57">
        <v>99.250174334908735</v>
      </c>
      <c r="G215" s="57">
        <v>0</v>
      </c>
      <c r="H215" s="57">
        <v>47.691811388712665</v>
      </c>
      <c r="I215" s="67">
        <v>0.83499999999999996</v>
      </c>
      <c r="J215" s="57">
        <v>1.5762</v>
      </c>
      <c r="L215" s="68">
        <f t="shared" si="12"/>
        <v>57.115941782889422</v>
      </c>
      <c r="M215" s="68">
        <f t="shared" si="13"/>
        <v>0</v>
      </c>
      <c r="O215" s="68">
        <v>208.25412554986343</v>
      </c>
      <c r="P215" s="68">
        <v>118.95993053097597</v>
      </c>
      <c r="Q215" s="69">
        <f t="shared" si="14"/>
        <v>151.13818376697401</v>
      </c>
      <c r="R215" s="69">
        <f t="shared" si="15"/>
        <v>61.843988748086545</v>
      </c>
    </row>
    <row r="216" spans="1:18" hidden="1" x14ac:dyDescent="0.35">
      <c r="A216" t="s">
        <v>106</v>
      </c>
      <c r="B216" t="s">
        <v>46</v>
      </c>
      <c r="C216" s="66">
        <v>30004292</v>
      </c>
      <c r="D216" s="66">
        <v>7</v>
      </c>
      <c r="E216" s="57">
        <v>98.136611993900843</v>
      </c>
      <c r="F216" s="57">
        <v>98.140940612954324</v>
      </c>
      <c r="G216" s="57">
        <v>0</v>
      </c>
      <c r="H216" s="57">
        <v>46.653825689715624</v>
      </c>
      <c r="I216" s="67">
        <v>0.83499999999999996</v>
      </c>
      <c r="J216" s="57">
        <v>1.5762</v>
      </c>
      <c r="L216" s="68">
        <f t="shared" si="12"/>
        <v>55.872845137383983</v>
      </c>
      <c r="M216" s="68">
        <f t="shared" si="13"/>
        <v>0</v>
      </c>
      <c r="O216" s="68">
        <v>205.7950631869179</v>
      </c>
      <c r="P216" s="68">
        <v>117.63048223288023</v>
      </c>
      <c r="Q216" s="69">
        <f t="shared" si="14"/>
        <v>149.92221804953391</v>
      </c>
      <c r="R216" s="69">
        <f t="shared" si="15"/>
        <v>61.757637095496243</v>
      </c>
    </row>
    <row r="217" spans="1:18" hidden="1" x14ac:dyDescent="0.35">
      <c r="A217" t="s">
        <v>106</v>
      </c>
      <c r="B217" t="s">
        <v>46</v>
      </c>
      <c r="C217" s="66">
        <v>30004292</v>
      </c>
      <c r="D217" s="66">
        <v>8</v>
      </c>
      <c r="E217" s="57">
        <v>96.576143404017614</v>
      </c>
      <c r="F217" s="57">
        <v>96.581695022114545</v>
      </c>
      <c r="G217" s="57">
        <v>0</v>
      </c>
      <c r="H217" s="57">
        <v>44.92796802541983</v>
      </c>
      <c r="I217" s="67">
        <v>0.83499999999999996</v>
      </c>
      <c r="J217" s="57">
        <v>1.5762</v>
      </c>
      <c r="L217" s="68">
        <f t="shared" si="12"/>
        <v>53.805949731041714</v>
      </c>
      <c r="M217" s="68">
        <f t="shared" si="13"/>
        <v>0</v>
      </c>
      <c r="O217" s="68">
        <v>202.41035659027042</v>
      </c>
      <c r="P217" s="68">
        <v>115.7616575327071</v>
      </c>
      <c r="Q217" s="69">
        <f t="shared" si="14"/>
        <v>148.6044068592287</v>
      </c>
      <c r="R217" s="69">
        <f t="shared" si="15"/>
        <v>61.95570780166539</v>
      </c>
    </row>
    <row r="218" spans="1:18" hidden="1" x14ac:dyDescent="0.35">
      <c r="A218" t="s">
        <v>106</v>
      </c>
      <c r="B218" t="s">
        <v>46</v>
      </c>
      <c r="C218" s="66">
        <v>30004292</v>
      </c>
      <c r="D218" s="66">
        <v>9</v>
      </c>
      <c r="E218" s="57">
        <v>96.507114664684181</v>
      </c>
      <c r="F218" s="57">
        <v>96.513557311032685</v>
      </c>
      <c r="G218" s="57">
        <v>0</v>
      </c>
      <c r="H218" s="57">
        <v>45.944094207620296</v>
      </c>
      <c r="I218" s="67">
        <v>0.83499999999999996</v>
      </c>
      <c r="J218" s="57">
        <v>1.5762</v>
      </c>
      <c r="L218" s="68">
        <f t="shared" si="12"/>
        <v>55.022867314515324</v>
      </c>
      <c r="M218" s="68">
        <f t="shared" si="13"/>
        <v>0</v>
      </c>
      <c r="O218" s="68">
        <v>202.14124920979285</v>
      </c>
      <c r="P218" s="68">
        <v>115.67997933422258</v>
      </c>
      <c r="Q218" s="69">
        <f t="shared" si="14"/>
        <v>147.11838189527754</v>
      </c>
      <c r="R218" s="69">
        <f t="shared" si="15"/>
        <v>60.657112019707256</v>
      </c>
    </row>
    <row r="219" spans="1:18" hidden="1" x14ac:dyDescent="0.35">
      <c r="A219" t="s">
        <v>106</v>
      </c>
      <c r="B219" t="s">
        <v>46</v>
      </c>
      <c r="C219" s="66">
        <v>30004292</v>
      </c>
      <c r="D219" s="66">
        <v>10</v>
      </c>
      <c r="E219" s="57">
        <v>96.103213441995777</v>
      </c>
      <c r="F219" s="57">
        <v>96.109880763730459</v>
      </c>
      <c r="G219" s="57">
        <v>0</v>
      </c>
      <c r="H219" s="57">
        <v>45.014264299582372</v>
      </c>
      <c r="I219" s="67">
        <v>0.83499999999999996</v>
      </c>
      <c r="J219" s="57">
        <v>1.5762</v>
      </c>
      <c r="L219" s="68">
        <f t="shared" si="12"/>
        <v>53.909298562374097</v>
      </c>
      <c r="M219" s="68">
        <f t="shared" si="13"/>
        <v>0</v>
      </c>
      <c r="O219" s="68">
        <v>201.22277402299639</v>
      </c>
      <c r="P219" s="68">
        <v>115.1961437886313</v>
      </c>
      <c r="Q219" s="69">
        <f t="shared" si="14"/>
        <v>147.3134754606223</v>
      </c>
      <c r="R219" s="69">
        <f t="shared" si="15"/>
        <v>61.286845226257206</v>
      </c>
    </row>
    <row r="220" spans="1:18" hidden="1" x14ac:dyDescent="0.35">
      <c r="A220" t="s">
        <v>106</v>
      </c>
      <c r="B220" t="s">
        <v>46</v>
      </c>
      <c r="C220" s="66">
        <v>30004292</v>
      </c>
      <c r="D220" s="66">
        <v>11</v>
      </c>
      <c r="E220" s="57">
        <v>97.607300359892875</v>
      </c>
      <c r="F220" s="57">
        <v>97.618521359637157</v>
      </c>
      <c r="G220" s="57">
        <v>0</v>
      </c>
      <c r="H220" s="57">
        <v>52.330150545995288</v>
      </c>
      <c r="I220" s="67">
        <v>0.83499999999999996</v>
      </c>
      <c r="J220" s="57">
        <v>1.5762</v>
      </c>
      <c r="L220" s="68">
        <f t="shared" si="12"/>
        <v>62.670838977239868</v>
      </c>
      <c r="M220" s="68">
        <f t="shared" si="13"/>
        <v>0</v>
      </c>
      <c r="O220" s="68">
        <v>204.36215814136696</v>
      </c>
      <c r="P220" s="68">
        <v>117.00424388114766</v>
      </c>
      <c r="Q220" s="69">
        <f t="shared" si="14"/>
        <v>141.69131916412709</v>
      </c>
      <c r="R220" s="69">
        <f t="shared" si="15"/>
        <v>54.333404903907791</v>
      </c>
    </row>
    <row r="221" spans="1:18" hidden="1" x14ac:dyDescent="0.35">
      <c r="A221" t="s">
        <v>106</v>
      </c>
      <c r="B221" t="s">
        <v>46</v>
      </c>
      <c r="C221" s="66">
        <v>30004292</v>
      </c>
      <c r="D221" s="66">
        <v>12</v>
      </c>
      <c r="E221" s="57">
        <v>100.58787133264519</v>
      </c>
      <c r="F221" s="57">
        <v>100.59834260372971</v>
      </c>
      <c r="G221" s="57">
        <v>0</v>
      </c>
      <c r="H221" s="57">
        <v>51.732959213729004</v>
      </c>
      <c r="I221" s="67">
        <v>0.83499999999999996</v>
      </c>
      <c r="J221" s="57">
        <v>1.5762</v>
      </c>
      <c r="L221" s="68">
        <f t="shared" si="12"/>
        <v>61.955639776920968</v>
      </c>
      <c r="M221" s="68">
        <f t="shared" si="13"/>
        <v>0</v>
      </c>
      <c r="O221" s="68">
        <v>210.8921065591833</v>
      </c>
      <c r="P221" s="68">
        <v>120.57570759826319</v>
      </c>
      <c r="Q221" s="69">
        <f t="shared" si="14"/>
        <v>148.93646678226233</v>
      </c>
      <c r="R221" s="69">
        <f t="shared" si="15"/>
        <v>58.620067821342225</v>
      </c>
    </row>
    <row r="222" spans="1:18" hidden="1" x14ac:dyDescent="0.35">
      <c r="A222" t="s">
        <v>106</v>
      </c>
      <c r="B222" t="s">
        <v>46</v>
      </c>
      <c r="C222" s="66">
        <v>30004292</v>
      </c>
      <c r="D222" s="66">
        <v>13</v>
      </c>
      <c r="E222" s="57">
        <v>96.362135491111687</v>
      </c>
      <c r="F222" s="57">
        <v>96.375680874539555</v>
      </c>
      <c r="G222" s="57">
        <v>0</v>
      </c>
      <c r="H222" s="57">
        <v>45.99934726718255</v>
      </c>
      <c r="I222" s="67">
        <v>0.83499999999999996</v>
      </c>
      <c r="J222" s="57">
        <v>1.5762</v>
      </c>
      <c r="L222" s="68">
        <f t="shared" si="12"/>
        <v>55.089038643332401</v>
      </c>
      <c r="M222" s="68">
        <f t="shared" si="13"/>
        <v>0</v>
      </c>
      <c r="O222" s="68">
        <v>201.84289102830513</v>
      </c>
      <c r="P222" s="68">
        <v>115.51466070210292</v>
      </c>
      <c r="Q222" s="69">
        <f t="shared" si="14"/>
        <v>146.75385238497273</v>
      </c>
      <c r="R222" s="69">
        <f t="shared" si="15"/>
        <v>60.425622058770514</v>
      </c>
    </row>
    <row r="223" spans="1:18" hidden="1" x14ac:dyDescent="0.35">
      <c r="A223" t="s">
        <v>106</v>
      </c>
      <c r="B223" t="s">
        <v>46</v>
      </c>
      <c r="C223" s="66">
        <v>30004292</v>
      </c>
      <c r="D223" s="66">
        <v>14</v>
      </c>
      <c r="E223" s="57">
        <v>98.322582738405387</v>
      </c>
      <c r="F223" s="57">
        <v>98.333802232282466</v>
      </c>
      <c r="G223" s="57">
        <v>0</v>
      </c>
      <c r="H223" s="57">
        <v>45.153212459867255</v>
      </c>
      <c r="I223" s="67">
        <v>0.83499999999999996</v>
      </c>
      <c r="J223" s="57">
        <v>1.5762</v>
      </c>
      <c r="L223" s="68">
        <f t="shared" si="12"/>
        <v>54.075703544751207</v>
      </c>
      <c r="M223" s="68">
        <f t="shared" si="13"/>
        <v>0</v>
      </c>
      <c r="O223" s="68">
        <v>205.40320752194964</v>
      </c>
      <c r="P223" s="68">
        <v>117.86152998041833</v>
      </c>
      <c r="Q223" s="69">
        <f t="shared" si="14"/>
        <v>151.32750397719843</v>
      </c>
      <c r="R223" s="69">
        <f t="shared" si="15"/>
        <v>63.785826435667119</v>
      </c>
    </row>
    <row r="224" spans="1:18" hidden="1" x14ac:dyDescent="0.35">
      <c r="A224" t="s">
        <v>106</v>
      </c>
      <c r="B224" t="s">
        <v>46</v>
      </c>
      <c r="C224" s="66">
        <v>30004292</v>
      </c>
      <c r="D224" s="66">
        <v>15</v>
      </c>
      <c r="E224" s="57">
        <v>80.984664739977532</v>
      </c>
      <c r="F224" s="57">
        <v>81.001536728006357</v>
      </c>
      <c r="G224" s="57">
        <v>0</v>
      </c>
      <c r="H224" s="57">
        <v>30.295839545588024</v>
      </c>
      <c r="I224" s="67">
        <v>0.83499999999999996</v>
      </c>
      <c r="J224" s="57">
        <v>1.5762</v>
      </c>
      <c r="L224" s="68">
        <f t="shared" si="12"/>
        <v>36.282442569566498</v>
      </c>
      <c r="M224" s="68">
        <f t="shared" si="13"/>
        <v>0</v>
      </c>
      <c r="O224" s="68">
        <v>169.51115172952316</v>
      </c>
      <c r="P224" s="68">
        <v>97.08821868604025</v>
      </c>
      <c r="Q224" s="69">
        <f t="shared" si="14"/>
        <v>133.22870915995668</v>
      </c>
      <c r="R224" s="69">
        <f t="shared" si="15"/>
        <v>60.805776116473751</v>
      </c>
    </row>
    <row r="225" spans="1:18" hidden="1" x14ac:dyDescent="0.35">
      <c r="A225" t="s">
        <v>106</v>
      </c>
      <c r="B225" t="s">
        <v>46</v>
      </c>
      <c r="C225" s="66">
        <v>30004292</v>
      </c>
      <c r="D225" s="66">
        <v>16</v>
      </c>
      <c r="E225" s="57">
        <v>113.02565765008958</v>
      </c>
      <c r="F225" s="57">
        <v>113.03082488090401</v>
      </c>
      <c r="G225" s="57">
        <v>0</v>
      </c>
      <c r="H225" s="57">
        <v>67.143793223597655</v>
      </c>
      <c r="I225" s="67">
        <v>0.83499999999999996</v>
      </c>
      <c r="J225" s="57">
        <v>1.5762</v>
      </c>
      <c r="L225" s="68">
        <f t="shared" si="12"/>
        <v>80.411728411494195</v>
      </c>
      <c r="M225" s="68">
        <f t="shared" si="13"/>
        <v>0</v>
      </c>
      <c r="O225" s="68">
        <v>235.83297276926245</v>
      </c>
      <c r="P225" s="68">
        <v>135.47644201038682</v>
      </c>
      <c r="Q225" s="69">
        <f t="shared" si="14"/>
        <v>155.42124435776827</v>
      </c>
      <c r="R225" s="69">
        <f t="shared" si="15"/>
        <v>55.064713598892624</v>
      </c>
    </row>
    <row r="226" spans="1:18" x14ac:dyDescent="0.35">
      <c r="A226" t="s">
        <v>107</v>
      </c>
      <c r="B226" t="s">
        <v>96</v>
      </c>
      <c r="C226" s="66" t="s">
        <v>159</v>
      </c>
      <c r="D226" s="66">
        <v>1</v>
      </c>
      <c r="E226" s="57">
        <v>113.1997573867996</v>
      </c>
      <c r="F226" s="57">
        <v>113.21921900518066</v>
      </c>
      <c r="G226" s="57">
        <v>4.6945423262333472</v>
      </c>
      <c r="H226" s="57">
        <v>96.283404126455039</v>
      </c>
      <c r="I226" s="67">
        <v>0.73919999999999997</v>
      </c>
      <c r="J226" s="57">
        <v>4.8539000000000003</v>
      </c>
      <c r="L226" s="68">
        <f t="shared" si="12"/>
        <v>130.25352289834285</v>
      </c>
      <c r="M226" s="68">
        <f t="shared" si="13"/>
        <v>137.68962238888889</v>
      </c>
      <c r="O226" s="68">
        <v>237.62228281844716</v>
      </c>
      <c r="P226" s="68">
        <v>135.70233288418427</v>
      </c>
      <c r="Q226" s="69">
        <f t="shared" si="14"/>
        <v>107.36875992010431</v>
      </c>
      <c r="R226" s="69">
        <f t="shared" si="15"/>
        <v>5.4488099858414216</v>
      </c>
    </row>
    <row r="227" spans="1:18" x14ac:dyDescent="0.35">
      <c r="A227" t="s">
        <v>107</v>
      </c>
      <c r="B227" t="s">
        <v>96</v>
      </c>
      <c r="C227" s="66" t="s">
        <v>159</v>
      </c>
      <c r="D227" s="66">
        <v>2</v>
      </c>
      <c r="E227" s="57">
        <v>105.32048998361549</v>
      </c>
      <c r="F227" s="57">
        <v>105.33611770388409</v>
      </c>
      <c r="G227" s="57">
        <v>4.1370919317719066</v>
      </c>
      <c r="H227" s="57">
        <v>70.32285170617601</v>
      </c>
      <c r="I227" s="67">
        <v>0.73260000000000003</v>
      </c>
      <c r="J227" s="57">
        <v>4.8539000000000003</v>
      </c>
      <c r="L227" s="68">
        <f t="shared" si="12"/>
        <v>95.990788569718816</v>
      </c>
      <c r="M227" s="68">
        <f t="shared" si="13"/>
        <v>121.33975716666666</v>
      </c>
      <c r="O227" s="68">
        <v>220.52512209947278</v>
      </c>
      <c r="P227" s="68">
        <v>126.25412378238782</v>
      </c>
      <c r="Q227" s="69">
        <f t="shared" si="14"/>
        <v>124.53433352975397</v>
      </c>
      <c r="R227" s="69">
        <f t="shared" si="15"/>
        <v>30.263335212669006</v>
      </c>
    </row>
    <row r="228" spans="1:18" x14ac:dyDescent="0.35">
      <c r="A228" t="s">
        <v>107</v>
      </c>
      <c r="B228" t="s">
        <v>96</v>
      </c>
      <c r="C228" s="66" t="s">
        <v>159</v>
      </c>
      <c r="D228" s="66">
        <v>3</v>
      </c>
      <c r="E228" s="57">
        <v>105.58451869453636</v>
      </c>
      <c r="F228" s="57">
        <v>105.59353549300585</v>
      </c>
      <c r="G228" s="57">
        <v>4.488545644823704</v>
      </c>
      <c r="H228" s="57">
        <v>69.520712050726004</v>
      </c>
      <c r="I228" s="67">
        <v>0.73229999999999995</v>
      </c>
      <c r="J228" s="57">
        <v>4.8539000000000003</v>
      </c>
      <c r="L228" s="68">
        <f t="shared" si="12"/>
        <v>94.934742661103385</v>
      </c>
      <c r="M228" s="68">
        <f t="shared" si="13"/>
        <v>131.64779694444445</v>
      </c>
      <c r="O228" s="68">
        <v>221.76905342968951</v>
      </c>
      <c r="P228" s="68">
        <v>126.5626700161762</v>
      </c>
      <c r="Q228" s="69">
        <f t="shared" si="14"/>
        <v>126.83431076858612</v>
      </c>
      <c r="R228" s="69">
        <f t="shared" si="15"/>
        <v>31.627927355072813</v>
      </c>
    </row>
    <row r="229" spans="1:18" x14ac:dyDescent="0.35">
      <c r="A229" t="s">
        <v>107</v>
      </c>
      <c r="B229" t="s">
        <v>96</v>
      </c>
      <c r="C229" s="66" t="s">
        <v>159</v>
      </c>
      <c r="D229" s="66">
        <v>4</v>
      </c>
      <c r="E229" s="57">
        <v>102.34457342760008</v>
      </c>
      <c r="F229" s="57">
        <v>102.35081036017699</v>
      </c>
      <c r="G229" s="57">
        <v>4.3497253127752504</v>
      </c>
      <c r="H229" s="57">
        <v>63.552618639605306</v>
      </c>
      <c r="I229" s="67">
        <v>0.73</v>
      </c>
      <c r="J229" s="57">
        <v>4.8539000000000003</v>
      </c>
      <c r="L229" s="68">
        <f t="shared" si="12"/>
        <v>87.058381698089462</v>
      </c>
      <c r="M229" s="68">
        <f t="shared" si="13"/>
        <v>127.57623516666666</v>
      </c>
      <c r="O229" s="68">
        <v>214.49437133796576</v>
      </c>
      <c r="P229" s="68">
        <v>122.67612451003208</v>
      </c>
      <c r="Q229" s="69">
        <f t="shared" si="14"/>
        <v>127.4359896398763</v>
      </c>
      <c r="R229" s="69">
        <f t="shared" si="15"/>
        <v>35.61774281194262</v>
      </c>
    </row>
    <row r="230" spans="1:18" x14ac:dyDescent="0.35">
      <c r="A230" t="s">
        <v>107</v>
      </c>
      <c r="B230" t="s">
        <v>96</v>
      </c>
      <c r="C230" s="66" t="s">
        <v>159</v>
      </c>
      <c r="D230" s="66">
        <v>5</v>
      </c>
      <c r="E230" s="57">
        <v>107.20876045914751</v>
      </c>
      <c r="F230" s="57">
        <v>107.2162260410847</v>
      </c>
      <c r="G230" s="57">
        <v>4.4127253980130163</v>
      </c>
      <c r="H230" s="57">
        <v>62.253501155445328</v>
      </c>
      <c r="I230" s="67">
        <v>0.72950000000000004</v>
      </c>
      <c r="J230" s="57">
        <v>4.8539000000000003</v>
      </c>
      <c r="L230" s="68">
        <f t="shared" si="12"/>
        <v>85.337218855990855</v>
      </c>
      <c r="M230" s="68">
        <f t="shared" si="13"/>
        <v>129.42401016666665</v>
      </c>
      <c r="O230" s="68">
        <v>224.64222447324846</v>
      </c>
      <c r="P230" s="68">
        <v>128.50752575871954</v>
      </c>
      <c r="Q230" s="69">
        <f t="shared" si="14"/>
        <v>139.30500561725762</v>
      </c>
      <c r="R230" s="69">
        <f t="shared" si="15"/>
        <v>43.170306902728683</v>
      </c>
    </row>
    <row r="231" spans="1:18" x14ac:dyDescent="0.35">
      <c r="A231" t="s">
        <v>107</v>
      </c>
      <c r="B231" t="s">
        <v>96</v>
      </c>
      <c r="C231" s="66" t="s">
        <v>159</v>
      </c>
      <c r="D231" s="66">
        <v>6</v>
      </c>
      <c r="E231" s="57">
        <v>99.245535202250366</v>
      </c>
      <c r="F231" s="57">
        <v>99.250174334908735</v>
      </c>
      <c r="G231" s="57">
        <v>4.610304801727489</v>
      </c>
      <c r="H231" s="57">
        <v>54.306215335221239</v>
      </c>
      <c r="I231" s="67">
        <v>0.72550000000000003</v>
      </c>
      <c r="J231" s="57">
        <v>4.8539000000000003</v>
      </c>
      <c r="L231" s="68">
        <f t="shared" si="12"/>
        <v>74.85350149582527</v>
      </c>
      <c r="M231" s="68">
        <f t="shared" si="13"/>
        <v>135.21895919444444</v>
      </c>
      <c r="O231" s="68">
        <v>208.25412554986343</v>
      </c>
      <c r="P231" s="68">
        <v>118.95993053097597</v>
      </c>
      <c r="Q231" s="69">
        <f t="shared" si="14"/>
        <v>133.40062405403816</v>
      </c>
      <c r="R231" s="69">
        <f t="shared" si="15"/>
        <v>44.106429035150697</v>
      </c>
    </row>
    <row r="232" spans="1:18" x14ac:dyDescent="0.35">
      <c r="A232" t="s">
        <v>107</v>
      </c>
      <c r="B232" t="s">
        <v>96</v>
      </c>
      <c r="C232" s="66" t="s">
        <v>159</v>
      </c>
      <c r="D232" s="66">
        <v>7</v>
      </c>
      <c r="E232" s="57">
        <v>98.137717635693861</v>
      </c>
      <c r="F232" s="57">
        <v>98.140940612954324</v>
      </c>
      <c r="G232" s="57">
        <v>4.5979378787161336</v>
      </c>
      <c r="H232" s="57">
        <v>53.79179968651448</v>
      </c>
      <c r="I232" s="67">
        <v>0.72519999999999996</v>
      </c>
      <c r="J232" s="57">
        <v>4.8539000000000003</v>
      </c>
      <c r="L232" s="68">
        <f t="shared" si="12"/>
        <v>74.175123671420963</v>
      </c>
      <c r="M232" s="68">
        <f t="shared" si="13"/>
        <v>134.85624077777777</v>
      </c>
      <c r="O232" s="68">
        <v>205.7950631869179</v>
      </c>
      <c r="P232" s="68">
        <v>117.63048223288023</v>
      </c>
      <c r="Q232" s="69">
        <f t="shared" si="14"/>
        <v>131.61993951549692</v>
      </c>
      <c r="R232" s="69">
        <f t="shared" si="15"/>
        <v>43.455358561459263</v>
      </c>
    </row>
    <row r="233" spans="1:18" x14ac:dyDescent="0.35">
      <c r="A233" t="s">
        <v>107</v>
      </c>
      <c r="B233" t="s">
        <v>96</v>
      </c>
      <c r="C233" s="66" t="s">
        <v>159</v>
      </c>
      <c r="D233" s="66">
        <v>8</v>
      </c>
      <c r="E233" s="57">
        <v>96.578915124021023</v>
      </c>
      <c r="F233" s="57">
        <v>96.581695022114545</v>
      </c>
      <c r="G233" s="57">
        <v>4.4770851970413057</v>
      </c>
      <c r="H233" s="57">
        <v>49.698271773987365</v>
      </c>
      <c r="I233" s="67">
        <v>0.72270000000000001</v>
      </c>
      <c r="J233" s="57">
        <v>4.8539000000000003</v>
      </c>
      <c r="L233" s="68">
        <f t="shared" si="12"/>
        <v>68.767499341341306</v>
      </c>
      <c r="M233" s="68">
        <f t="shared" si="13"/>
        <v>131.31166519444443</v>
      </c>
      <c r="O233" s="68">
        <v>202.41035659027042</v>
      </c>
      <c r="P233" s="68">
        <v>115.7616575327071</v>
      </c>
      <c r="Q233" s="69">
        <f t="shared" si="14"/>
        <v>133.64285724892912</v>
      </c>
      <c r="R233" s="69">
        <f t="shared" si="15"/>
        <v>46.994158191365798</v>
      </c>
    </row>
    <row r="234" spans="1:18" x14ac:dyDescent="0.35">
      <c r="A234" t="s">
        <v>107</v>
      </c>
      <c r="B234" t="s">
        <v>96</v>
      </c>
      <c r="C234" s="66" t="s">
        <v>159</v>
      </c>
      <c r="D234" s="66">
        <v>9</v>
      </c>
      <c r="E234" s="57">
        <v>96.510485959445845</v>
      </c>
      <c r="F234" s="57">
        <v>96.513557311032685</v>
      </c>
      <c r="G234" s="57">
        <v>4.1483257597999792</v>
      </c>
      <c r="H234" s="57">
        <v>52.226755468949818</v>
      </c>
      <c r="I234" s="67">
        <v>0.72430000000000005</v>
      </c>
      <c r="J234" s="57">
        <v>4.8539000000000003</v>
      </c>
      <c r="L234" s="68">
        <f t="shared" si="12"/>
        <v>72.106524187422082</v>
      </c>
      <c r="M234" s="68">
        <f t="shared" si="13"/>
        <v>121.66924222222224</v>
      </c>
      <c r="O234" s="68">
        <v>202.14124920979285</v>
      </c>
      <c r="P234" s="68">
        <v>115.67997933422258</v>
      </c>
      <c r="Q234" s="69">
        <f t="shared" si="14"/>
        <v>130.03472502237076</v>
      </c>
      <c r="R234" s="69">
        <f t="shared" si="15"/>
        <v>43.573455146800498</v>
      </c>
    </row>
    <row r="235" spans="1:18" x14ac:dyDescent="0.35">
      <c r="A235" t="s">
        <v>107</v>
      </c>
      <c r="B235" t="s">
        <v>96</v>
      </c>
      <c r="C235" s="66" t="s">
        <v>159</v>
      </c>
      <c r="D235" s="66">
        <v>10</v>
      </c>
      <c r="E235" s="57">
        <v>96.1059971596883</v>
      </c>
      <c r="F235" s="57">
        <v>96.109880763730459</v>
      </c>
      <c r="G235" s="57">
        <v>4.1700164366825492</v>
      </c>
      <c r="H235" s="57">
        <v>50.936356893367595</v>
      </c>
      <c r="I235" s="67">
        <v>0.72350000000000003</v>
      </c>
      <c r="J235" s="57">
        <v>4.8539000000000003</v>
      </c>
      <c r="L235" s="68">
        <f t="shared" si="12"/>
        <v>70.402704759319406</v>
      </c>
      <c r="M235" s="68">
        <f t="shared" si="13"/>
        <v>122.30542374999999</v>
      </c>
      <c r="O235" s="68">
        <v>201.22277402299639</v>
      </c>
      <c r="P235" s="68">
        <v>115.1961437886313</v>
      </c>
      <c r="Q235" s="69">
        <f t="shared" si="14"/>
        <v>130.820069263677</v>
      </c>
      <c r="R235" s="69">
        <f t="shared" si="15"/>
        <v>44.793439029311898</v>
      </c>
    </row>
    <row r="236" spans="1:18" x14ac:dyDescent="0.35">
      <c r="A236" t="s">
        <v>107</v>
      </c>
      <c r="B236" t="s">
        <v>96</v>
      </c>
      <c r="C236" s="66" t="s">
        <v>159</v>
      </c>
      <c r="D236" s="66">
        <v>11</v>
      </c>
      <c r="E236" s="57">
        <v>97.596499993370472</v>
      </c>
      <c r="F236" s="57">
        <v>97.618521359637157</v>
      </c>
      <c r="G236" s="57">
        <v>3.8116670300321096</v>
      </c>
      <c r="H236" s="57">
        <v>65.209211405760243</v>
      </c>
      <c r="I236" s="67">
        <v>0.73070000000000002</v>
      </c>
      <c r="J236" s="57">
        <v>4.8539000000000003</v>
      </c>
      <c r="L236" s="68">
        <f t="shared" si="12"/>
        <v>89.24211222904097</v>
      </c>
      <c r="M236" s="68">
        <f t="shared" si="13"/>
        <v>111.79513519444446</v>
      </c>
      <c r="O236" s="68">
        <v>204.36215814136696</v>
      </c>
      <c r="P236" s="68">
        <v>117.00424388114766</v>
      </c>
      <c r="Q236" s="69">
        <f t="shared" si="14"/>
        <v>115.12004591232599</v>
      </c>
      <c r="R236" s="69">
        <f t="shared" si="15"/>
        <v>27.762131652106689</v>
      </c>
    </row>
    <row r="237" spans="1:18" x14ac:dyDescent="0.35">
      <c r="A237" t="s">
        <v>107</v>
      </c>
      <c r="B237" t="s">
        <v>96</v>
      </c>
      <c r="C237" s="66" t="s">
        <v>159</v>
      </c>
      <c r="D237" s="66">
        <v>12</v>
      </c>
      <c r="E237" s="57">
        <v>100.58871907526503</v>
      </c>
      <c r="F237" s="57">
        <v>100.59834260372971</v>
      </c>
      <c r="G237" s="57">
        <v>4.04942274806558</v>
      </c>
      <c r="H237" s="57">
        <v>64.986879219032701</v>
      </c>
      <c r="I237" s="67">
        <v>0.73060000000000003</v>
      </c>
      <c r="J237" s="57">
        <v>4.8539000000000003</v>
      </c>
      <c r="L237" s="68">
        <f t="shared" si="12"/>
        <v>88.950012618440596</v>
      </c>
      <c r="M237" s="68">
        <f t="shared" si="13"/>
        <v>118.76844436111112</v>
      </c>
      <c r="O237" s="68">
        <v>210.8921065591833</v>
      </c>
      <c r="P237" s="68">
        <v>120.57570759826319</v>
      </c>
      <c r="Q237" s="69">
        <f t="shared" si="14"/>
        <v>121.94209394074271</v>
      </c>
      <c r="R237" s="69">
        <f t="shared" si="15"/>
        <v>31.625694979822597</v>
      </c>
    </row>
    <row r="238" spans="1:18" x14ac:dyDescent="0.35">
      <c r="A238" t="s">
        <v>107</v>
      </c>
      <c r="B238" t="s">
        <v>96</v>
      </c>
      <c r="C238" s="66" t="s">
        <v>159</v>
      </c>
      <c r="D238" s="66">
        <v>13</v>
      </c>
      <c r="E238" s="57">
        <v>96.368044634282711</v>
      </c>
      <c r="F238" s="57">
        <v>96.375680874539555</v>
      </c>
      <c r="G238" s="57">
        <v>3.9729550181367057</v>
      </c>
      <c r="H238" s="57">
        <v>59.132131628893752</v>
      </c>
      <c r="I238" s="67">
        <v>0.72799999999999998</v>
      </c>
      <c r="J238" s="57">
        <v>4.8539000000000003</v>
      </c>
      <c r="L238" s="68">
        <f t="shared" si="12"/>
        <v>81.225455534194722</v>
      </c>
      <c r="M238" s="68">
        <f t="shared" si="13"/>
        <v>116.52566708333333</v>
      </c>
      <c r="O238" s="68">
        <v>201.84289102830513</v>
      </c>
      <c r="P238" s="68">
        <v>115.51466070210292</v>
      </c>
      <c r="Q238" s="69">
        <f t="shared" si="14"/>
        <v>120.61743549411041</v>
      </c>
      <c r="R238" s="69">
        <f t="shared" si="15"/>
        <v>34.289205167908193</v>
      </c>
    </row>
    <row r="239" spans="1:18" x14ac:dyDescent="0.35">
      <c r="A239" t="s">
        <v>107</v>
      </c>
      <c r="B239" t="s">
        <v>96</v>
      </c>
      <c r="C239" s="66" t="s">
        <v>159</v>
      </c>
      <c r="D239" s="66">
        <v>14</v>
      </c>
      <c r="E239" s="57">
        <v>98.329604313978137</v>
      </c>
      <c r="F239" s="57">
        <v>98.333802232282466</v>
      </c>
      <c r="G239" s="57">
        <v>4.1827071012529986</v>
      </c>
      <c r="H239" s="57">
        <v>51.241518718213456</v>
      </c>
      <c r="I239" s="67">
        <v>0.72370000000000001</v>
      </c>
      <c r="J239" s="57">
        <v>4.8539000000000003</v>
      </c>
      <c r="L239" s="68">
        <f t="shared" si="12"/>
        <v>70.804917394242722</v>
      </c>
      <c r="M239" s="68">
        <f t="shared" si="13"/>
        <v>122.67763741666667</v>
      </c>
      <c r="O239" s="68">
        <v>205.40320752194964</v>
      </c>
      <c r="P239" s="68">
        <v>117.86152998041833</v>
      </c>
      <c r="Q239" s="69">
        <f t="shared" si="14"/>
        <v>134.59829012770692</v>
      </c>
      <c r="R239" s="69">
        <f t="shared" si="15"/>
        <v>47.056612586175603</v>
      </c>
    </row>
    <row r="240" spans="1:18" x14ac:dyDescent="0.35">
      <c r="A240" t="s">
        <v>107</v>
      </c>
      <c r="B240" t="s">
        <v>96</v>
      </c>
      <c r="C240" s="66" t="s">
        <v>159</v>
      </c>
      <c r="D240" s="66">
        <v>15</v>
      </c>
      <c r="E240" s="57">
        <v>80.999808833473892</v>
      </c>
      <c r="F240" s="57">
        <v>81.001536728006357</v>
      </c>
      <c r="G240" s="57">
        <v>3.6435804720278093</v>
      </c>
      <c r="H240" s="57">
        <v>36.467326921874886</v>
      </c>
      <c r="I240" s="67">
        <v>0.7107</v>
      </c>
      <c r="J240" s="57">
        <v>4.8539000000000003</v>
      </c>
      <c r="L240" s="68">
        <f t="shared" si="12"/>
        <v>51.311843143203724</v>
      </c>
      <c r="M240" s="68">
        <f t="shared" si="13"/>
        <v>106.86520313888889</v>
      </c>
      <c r="O240" s="68">
        <v>169.51115172952316</v>
      </c>
      <c r="P240" s="68">
        <v>97.08821868604025</v>
      </c>
      <c r="Q240" s="69">
        <f t="shared" si="14"/>
        <v>118.19930858631943</v>
      </c>
      <c r="R240" s="69">
        <f t="shared" si="15"/>
        <v>45.776375542836526</v>
      </c>
    </row>
    <row r="241" spans="1:18" x14ac:dyDescent="0.35">
      <c r="A241" t="s">
        <v>107</v>
      </c>
      <c r="B241" t="s">
        <v>96</v>
      </c>
      <c r="C241" s="66" t="s">
        <v>159</v>
      </c>
      <c r="D241" s="66">
        <v>16</v>
      </c>
      <c r="E241" s="57">
        <v>113.01308287573291</v>
      </c>
      <c r="F241" s="57">
        <v>113.03082488090401</v>
      </c>
      <c r="G241" s="57">
        <v>4.2247934887817662</v>
      </c>
      <c r="H241" s="57">
        <v>83.954866386013492</v>
      </c>
      <c r="I241" s="67">
        <v>0.73660000000000003</v>
      </c>
      <c r="J241" s="57">
        <v>4.8539000000000003</v>
      </c>
      <c r="L241" s="68">
        <f t="shared" si="12"/>
        <v>113.97619655988798</v>
      </c>
      <c r="M241" s="68">
        <f t="shared" si="13"/>
        <v>123.91201947222221</v>
      </c>
      <c r="O241" s="68">
        <v>235.83297276926245</v>
      </c>
      <c r="P241" s="68">
        <v>135.47644201038682</v>
      </c>
      <c r="Q241" s="69">
        <f t="shared" si="14"/>
        <v>121.85677620937447</v>
      </c>
      <c r="R241" s="69">
        <f t="shared" si="15"/>
        <v>21.500245450498838</v>
      </c>
    </row>
    <row r="242" spans="1:18" hidden="1" x14ac:dyDescent="0.35">
      <c r="A242" t="s">
        <v>107</v>
      </c>
      <c r="B242" t="s">
        <v>46</v>
      </c>
      <c r="C242" s="66" t="s">
        <v>165</v>
      </c>
      <c r="D242" s="66">
        <v>1</v>
      </c>
      <c r="E242" s="57">
        <v>113.21921895119674</v>
      </c>
      <c r="F242" s="57">
        <v>113.21921900518066</v>
      </c>
      <c r="G242" s="57">
        <v>4.6206969020807529</v>
      </c>
      <c r="H242" s="57">
        <v>34.458689400210282</v>
      </c>
      <c r="I242" s="67">
        <v>0.83499999999999996</v>
      </c>
      <c r="J242" s="57">
        <v>4.8539000000000003</v>
      </c>
      <c r="L242" s="68">
        <f t="shared" si="12"/>
        <v>41.267891497257828</v>
      </c>
      <c r="M242" s="68">
        <f t="shared" si="13"/>
        <v>135.52375661111114</v>
      </c>
      <c r="O242" s="68">
        <v>237.62228281844716</v>
      </c>
      <c r="P242" s="68">
        <v>135.70233288418427</v>
      </c>
      <c r="Q242" s="69">
        <f t="shared" si="14"/>
        <v>196.35439132118933</v>
      </c>
      <c r="R242" s="69">
        <f t="shared" si="15"/>
        <v>94.434441386926437</v>
      </c>
    </row>
    <row r="243" spans="1:18" hidden="1" x14ac:dyDescent="0.35">
      <c r="A243" t="s">
        <v>107</v>
      </c>
      <c r="B243" t="s">
        <v>46</v>
      </c>
      <c r="C243" s="66" t="s">
        <v>165</v>
      </c>
      <c r="D243" s="66">
        <v>2</v>
      </c>
      <c r="E243" s="57">
        <v>105.33611759591626</v>
      </c>
      <c r="F243" s="57">
        <v>105.33611770388409</v>
      </c>
      <c r="G243" s="57">
        <v>3.9103434229592691</v>
      </c>
      <c r="H243" s="57">
        <v>19.691918303389638</v>
      </c>
      <c r="I243" s="67">
        <v>0.83499999999999996</v>
      </c>
      <c r="J243" s="57">
        <v>4.8539000000000003</v>
      </c>
      <c r="L243" s="68">
        <f t="shared" si="12"/>
        <v>23.583135692682202</v>
      </c>
      <c r="M243" s="68">
        <f t="shared" si="13"/>
        <v>114.68928638888889</v>
      </c>
      <c r="O243" s="68">
        <v>220.52512209947278</v>
      </c>
      <c r="P243" s="68">
        <v>126.25412378238782</v>
      </c>
      <c r="Q243" s="69">
        <f t="shared" si="14"/>
        <v>196.94198640679059</v>
      </c>
      <c r="R243" s="69">
        <f t="shared" si="15"/>
        <v>102.67098808970562</v>
      </c>
    </row>
    <row r="244" spans="1:18" hidden="1" x14ac:dyDescent="0.35">
      <c r="A244" t="s">
        <v>107</v>
      </c>
      <c r="B244" t="s">
        <v>46</v>
      </c>
      <c r="C244" s="66" t="s">
        <v>165</v>
      </c>
      <c r="D244" s="66">
        <v>3</v>
      </c>
      <c r="E244" s="57">
        <v>105.59353539261471</v>
      </c>
      <c r="F244" s="57">
        <v>105.59353549300585</v>
      </c>
      <c r="G244" s="57">
        <v>4.2858834998626758</v>
      </c>
      <c r="H244" s="57">
        <v>17.119610669874145</v>
      </c>
      <c r="I244" s="67">
        <v>0.83499999999999996</v>
      </c>
      <c r="J244" s="57">
        <v>4.8539000000000003</v>
      </c>
      <c r="L244" s="68">
        <f t="shared" si="12"/>
        <v>20.502527748352271</v>
      </c>
      <c r="M244" s="68">
        <f t="shared" si="13"/>
        <v>125.70377252777777</v>
      </c>
      <c r="O244" s="68">
        <v>221.76905342968951</v>
      </c>
      <c r="P244" s="68">
        <v>126.5626700161762</v>
      </c>
      <c r="Q244" s="69">
        <f t="shared" si="14"/>
        <v>201.26652568133724</v>
      </c>
      <c r="R244" s="69">
        <f t="shared" si="15"/>
        <v>106.06014226782392</v>
      </c>
    </row>
    <row r="245" spans="1:18" hidden="1" x14ac:dyDescent="0.35">
      <c r="A245" t="s">
        <v>107</v>
      </c>
      <c r="B245" t="s">
        <v>46</v>
      </c>
      <c r="C245" s="66" t="s">
        <v>165</v>
      </c>
      <c r="D245" s="66">
        <v>4</v>
      </c>
      <c r="E245" s="57">
        <v>102.35081024557955</v>
      </c>
      <c r="F245" s="57">
        <v>102.35081036017699</v>
      </c>
      <c r="G245" s="57">
        <v>4.1330127894532502</v>
      </c>
      <c r="H245" s="57">
        <v>14.442190317936879</v>
      </c>
      <c r="I245" s="67">
        <v>0.83499999999999996</v>
      </c>
      <c r="J245" s="57">
        <v>4.8539000000000003</v>
      </c>
      <c r="L245" s="68">
        <f t="shared" si="12"/>
        <v>17.296036308906441</v>
      </c>
      <c r="M245" s="68">
        <f t="shared" si="13"/>
        <v>121.22011705555555</v>
      </c>
      <c r="O245" s="68">
        <v>214.49437133796576</v>
      </c>
      <c r="P245" s="68">
        <v>122.67612451003208</v>
      </c>
      <c r="Q245" s="69">
        <f t="shared" si="14"/>
        <v>197.19833502905931</v>
      </c>
      <c r="R245" s="69">
        <f t="shared" si="15"/>
        <v>105.38008820112564</v>
      </c>
    </row>
    <row r="246" spans="1:18" hidden="1" x14ac:dyDescent="0.35">
      <c r="A246" t="s">
        <v>107</v>
      </c>
      <c r="B246" t="s">
        <v>46</v>
      </c>
      <c r="C246" s="66" t="s">
        <v>165</v>
      </c>
      <c r="D246" s="66">
        <v>5</v>
      </c>
      <c r="E246" s="57">
        <v>107.21622591796347</v>
      </c>
      <c r="F246" s="57">
        <v>107.2162260410847</v>
      </c>
      <c r="G246" s="57">
        <v>4.1883725761694182</v>
      </c>
      <c r="H246" s="57">
        <v>10.700565162377952</v>
      </c>
      <c r="I246" s="67">
        <v>0.83499999999999996</v>
      </c>
      <c r="J246" s="57">
        <v>4.8539000000000003</v>
      </c>
      <c r="L246" s="68">
        <f t="shared" si="12"/>
        <v>12.815048098656231</v>
      </c>
      <c r="M246" s="68">
        <f t="shared" si="13"/>
        <v>122.84380422222222</v>
      </c>
      <c r="O246" s="68">
        <v>224.64222447324846</v>
      </c>
      <c r="P246" s="68">
        <v>128.50752575871954</v>
      </c>
      <c r="Q246" s="69">
        <f t="shared" si="14"/>
        <v>211.82717637459223</v>
      </c>
      <c r="R246" s="69">
        <f t="shared" si="15"/>
        <v>115.6924776600633</v>
      </c>
    </row>
    <row r="247" spans="1:18" hidden="1" x14ac:dyDescent="0.35">
      <c r="A247" t="s">
        <v>107</v>
      </c>
      <c r="B247" t="s">
        <v>46</v>
      </c>
      <c r="C247" s="66" t="s">
        <v>165</v>
      </c>
      <c r="D247" s="66">
        <v>6</v>
      </c>
      <c r="E247" s="57">
        <v>99.250174193792873</v>
      </c>
      <c r="F247" s="57">
        <v>99.250174334908735</v>
      </c>
      <c r="G247" s="57">
        <v>4.3644879227556457</v>
      </c>
      <c r="H247" s="57">
        <v>7.7466992281246814</v>
      </c>
      <c r="I247" s="67">
        <v>0.83499999999999996</v>
      </c>
      <c r="J247" s="57">
        <v>4.8539000000000003</v>
      </c>
      <c r="L247" s="68">
        <f t="shared" si="12"/>
        <v>9.2774841055385409</v>
      </c>
      <c r="M247" s="68">
        <f t="shared" si="13"/>
        <v>128.00921841666667</v>
      </c>
      <c r="O247" s="68">
        <v>208.25412554986343</v>
      </c>
      <c r="P247" s="68">
        <v>118.95993053097597</v>
      </c>
      <c r="Q247" s="69">
        <f t="shared" si="14"/>
        <v>198.97664144432488</v>
      </c>
      <c r="R247" s="69">
        <f t="shared" si="15"/>
        <v>109.68244642543743</v>
      </c>
    </row>
    <row r="248" spans="1:18" hidden="1" x14ac:dyDescent="0.35">
      <c r="A248" t="s">
        <v>107</v>
      </c>
      <c r="B248" t="s">
        <v>46</v>
      </c>
      <c r="C248" s="66" t="s">
        <v>165</v>
      </c>
      <c r="D248" s="66">
        <v>7</v>
      </c>
      <c r="E248" s="57">
        <v>98.140940477520999</v>
      </c>
      <c r="F248" s="57">
        <v>98.140940612954324</v>
      </c>
      <c r="G248" s="57">
        <v>4.3490778296570634</v>
      </c>
      <c r="H248" s="57">
        <v>7.9420896909657506</v>
      </c>
      <c r="I248" s="67">
        <v>0.83499999999999996</v>
      </c>
      <c r="J248" s="57">
        <v>4.8539000000000003</v>
      </c>
      <c r="L248" s="68">
        <f t="shared" si="12"/>
        <v>9.5114846598392226</v>
      </c>
      <c r="M248" s="68">
        <f t="shared" si="13"/>
        <v>127.55724466666666</v>
      </c>
      <c r="O248" s="68">
        <v>205.7950631869179</v>
      </c>
      <c r="P248" s="68">
        <v>117.63048223288023</v>
      </c>
      <c r="Q248" s="69">
        <f t="shared" si="14"/>
        <v>196.28357852707867</v>
      </c>
      <c r="R248" s="69">
        <f t="shared" si="15"/>
        <v>108.118997573041</v>
      </c>
    </row>
    <row r="249" spans="1:18" hidden="1" x14ac:dyDescent="0.35">
      <c r="A249" t="s">
        <v>107</v>
      </c>
      <c r="B249" t="s">
        <v>46</v>
      </c>
      <c r="C249" s="66" t="s">
        <v>165</v>
      </c>
      <c r="D249" s="66">
        <v>8</v>
      </c>
      <c r="E249" s="57">
        <v>96.581694868686554</v>
      </c>
      <c r="F249" s="57">
        <v>96.581695022114545</v>
      </c>
      <c r="G249" s="57">
        <v>4.2021963357231513</v>
      </c>
      <c r="H249" s="57">
        <v>6.0032018411357502</v>
      </c>
      <c r="I249" s="67">
        <v>0.83499999999999996</v>
      </c>
      <c r="J249" s="57">
        <v>4.8539000000000003</v>
      </c>
      <c r="L249" s="68">
        <f t="shared" si="12"/>
        <v>7.1894632827973055</v>
      </c>
      <c r="M249" s="68">
        <f t="shared" si="13"/>
        <v>123.24925125</v>
      </c>
      <c r="O249" s="68">
        <v>202.41035659027042</v>
      </c>
      <c r="P249" s="68">
        <v>115.7616575327071</v>
      </c>
      <c r="Q249" s="69">
        <f t="shared" si="14"/>
        <v>195.22089330747312</v>
      </c>
      <c r="R249" s="69">
        <f t="shared" si="15"/>
        <v>108.5721942499098</v>
      </c>
    </row>
    <row r="250" spans="1:18" hidden="1" x14ac:dyDescent="0.35">
      <c r="A250" t="s">
        <v>107</v>
      </c>
      <c r="B250" t="s">
        <v>46</v>
      </c>
      <c r="C250" s="66" t="s">
        <v>165</v>
      </c>
      <c r="D250" s="66">
        <v>9</v>
      </c>
      <c r="E250" s="57">
        <v>96.513557165181396</v>
      </c>
      <c r="F250" s="57">
        <v>96.513557311032685</v>
      </c>
      <c r="G250" s="57">
        <v>3.8902390796215474</v>
      </c>
      <c r="H250" s="57">
        <v>8.5720275838881754</v>
      </c>
      <c r="I250" s="67">
        <v>0.83499999999999996</v>
      </c>
      <c r="J250" s="57">
        <v>4.8539000000000003</v>
      </c>
      <c r="L250" s="68">
        <f t="shared" si="12"/>
        <v>10.265901298069672</v>
      </c>
      <c r="M250" s="68">
        <f t="shared" si="13"/>
        <v>114.09963158333333</v>
      </c>
      <c r="O250" s="68">
        <v>202.14124920979285</v>
      </c>
      <c r="P250" s="68">
        <v>115.67997933422258</v>
      </c>
      <c r="Q250" s="69">
        <f t="shared" si="14"/>
        <v>191.87534791172317</v>
      </c>
      <c r="R250" s="69">
        <f t="shared" si="15"/>
        <v>105.41407803615292</v>
      </c>
    </row>
    <row r="251" spans="1:18" hidden="1" x14ac:dyDescent="0.35">
      <c r="A251" t="s">
        <v>107</v>
      </c>
      <c r="B251" t="s">
        <v>46</v>
      </c>
      <c r="C251" s="66" t="s">
        <v>165</v>
      </c>
      <c r="D251" s="66">
        <v>10</v>
      </c>
      <c r="E251" s="57">
        <v>96.109880615037923</v>
      </c>
      <c r="F251" s="57">
        <v>96.109880763730459</v>
      </c>
      <c r="G251" s="57">
        <v>3.8786491357837645</v>
      </c>
      <c r="H251" s="57">
        <v>7.9951396052544412</v>
      </c>
      <c r="I251" s="67">
        <v>0.83499999999999996</v>
      </c>
      <c r="J251" s="57">
        <v>4.8539000000000003</v>
      </c>
      <c r="L251" s="68">
        <f t="shared" si="12"/>
        <v>9.5750174913226846</v>
      </c>
      <c r="M251" s="68">
        <f t="shared" si="13"/>
        <v>113.75970175</v>
      </c>
      <c r="O251" s="68">
        <v>201.22277402299639</v>
      </c>
      <c r="P251" s="68">
        <v>115.1961437886313</v>
      </c>
      <c r="Q251" s="69">
        <f t="shared" si="14"/>
        <v>191.64775653167371</v>
      </c>
      <c r="R251" s="69">
        <f t="shared" si="15"/>
        <v>105.62112629730862</v>
      </c>
    </row>
    <row r="252" spans="1:18" hidden="1" x14ac:dyDescent="0.35">
      <c r="A252" t="s">
        <v>107</v>
      </c>
      <c r="B252" t="s">
        <v>46</v>
      </c>
      <c r="C252" s="66" t="s">
        <v>165</v>
      </c>
      <c r="D252" s="66">
        <v>11</v>
      </c>
      <c r="E252" s="57">
        <v>97.618521227045065</v>
      </c>
      <c r="F252" s="57">
        <v>97.618521359637157</v>
      </c>
      <c r="G252" s="57">
        <v>3.5832674401204723</v>
      </c>
      <c r="H252" s="57">
        <v>19.425108455586404</v>
      </c>
      <c r="I252" s="67">
        <v>0.83499999999999996</v>
      </c>
      <c r="J252" s="57">
        <v>4.8539000000000003</v>
      </c>
      <c r="L252" s="68">
        <f t="shared" si="12"/>
        <v>23.263602940822043</v>
      </c>
      <c r="M252" s="68">
        <f t="shared" si="13"/>
        <v>105.09623866666666</v>
      </c>
      <c r="O252" s="68">
        <v>204.36215814136696</v>
      </c>
      <c r="P252" s="68">
        <v>117.00424388114766</v>
      </c>
      <c r="Q252" s="69">
        <f t="shared" si="14"/>
        <v>181.09855520054492</v>
      </c>
      <c r="R252" s="69">
        <f t="shared" si="15"/>
        <v>93.740640940325619</v>
      </c>
    </row>
    <row r="253" spans="1:18" hidden="1" x14ac:dyDescent="0.35">
      <c r="A253" t="s">
        <v>107</v>
      </c>
      <c r="B253" t="s">
        <v>46</v>
      </c>
      <c r="C253" s="66" t="s">
        <v>165</v>
      </c>
      <c r="D253" s="66">
        <v>12</v>
      </c>
      <c r="E253" s="57">
        <v>100.59834247966141</v>
      </c>
      <c r="F253" s="57">
        <v>100.59834260372971</v>
      </c>
      <c r="G253" s="57">
        <v>3.8211526551564146</v>
      </c>
      <c r="H253" s="57">
        <v>17.411884659096305</v>
      </c>
      <c r="I253" s="67">
        <v>0.83499999999999996</v>
      </c>
      <c r="J253" s="57">
        <v>4.8539000000000003</v>
      </c>
      <c r="L253" s="68">
        <f t="shared" si="12"/>
        <v>20.852556477959649</v>
      </c>
      <c r="M253" s="68">
        <f t="shared" si="13"/>
        <v>112.07334594444445</v>
      </c>
      <c r="O253" s="68">
        <v>210.8921065591833</v>
      </c>
      <c r="P253" s="68">
        <v>120.57570759826319</v>
      </c>
      <c r="Q253" s="69">
        <f t="shared" si="14"/>
        <v>190.03955008122367</v>
      </c>
      <c r="R253" s="69">
        <f t="shared" si="15"/>
        <v>99.723151120303541</v>
      </c>
    </row>
    <row r="254" spans="1:18" hidden="1" x14ac:dyDescent="0.35">
      <c r="A254" t="s">
        <v>107</v>
      </c>
      <c r="B254" t="s">
        <v>46</v>
      </c>
      <c r="C254" s="66" t="s">
        <v>165</v>
      </c>
      <c r="D254" s="66">
        <v>13</v>
      </c>
      <c r="E254" s="57">
        <v>96.375680736264968</v>
      </c>
      <c r="F254" s="57">
        <v>96.375680874539555</v>
      </c>
      <c r="G254" s="57">
        <v>3.7059330741473886</v>
      </c>
      <c r="H254" s="57">
        <v>15.341866278992693</v>
      </c>
      <c r="I254" s="67">
        <v>0.83499999999999996</v>
      </c>
      <c r="J254" s="57">
        <v>4.8539000000000003</v>
      </c>
      <c r="L254" s="68">
        <f t="shared" si="12"/>
        <v>18.37349254969185</v>
      </c>
      <c r="M254" s="68">
        <f t="shared" si="13"/>
        <v>108.69398763888888</v>
      </c>
      <c r="O254" s="68">
        <v>201.84289102830513</v>
      </c>
      <c r="P254" s="68">
        <v>115.51466070210292</v>
      </c>
      <c r="Q254" s="69">
        <f t="shared" si="14"/>
        <v>183.46939847861327</v>
      </c>
      <c r="R254" s="69">
        <f t="shared" si="15"/>
        <v>97.141168152411069</v>
      </c>
    </row>
    <row r="255" spans="1:18" hidden="1" x14ac:dyDescent="0.35">
      <c r="A255" t="s">
        <v>107</v>
      </c>
      <c r="B255" t="s">
        <v>46</v>
      </c>
      <c r="C255" s="66" t="s">
        <v>165</v>
      </c>
      <c r="D255" s="66">
        <v>14</v>
      </c>
      <c r="E255" s="57">
        <v>98.333802073171967</v>
      </c>
      <c r="F255" s="57">
        <v>98.333802232282466</v>
      </c>
      <c r="G255" s="57">
        <v>3.9109585318268381</v>
      </c>
      <c r="H255" s="57">
        <v>7.4400014528303737</v>
      </c>
      <c r="I255" s="67">
        <v>0.83499999999999996</v>
      </c>
      <c r="J255" s="57">
        <v>4.8539000000000003</v>
      </c>
      <c r="L255" s="68">
        <f t="shared" si="12"/>
        <v>8.9101813806351782</v>
      </c>
      <c r="M255" s="68">
        <f t="shared" si="13"/>
        <v>114.70732736111111</v>
      </c>
      <c r="O255" s="68">
        <v>205.40320752194964</v>
      </c>
      <c r="P255" s="68">
        <v>117.86152998041833</v>
      </c>
      <c r="Q255" s="69">
        <f t="shared" si="14"/>
        <v>196.49302614131446</v>
      </c>
      <c r="R255" s="69">
        <f t="shared" si="15"/>
        <v>108.95134859978315</v>
      </c>
    </row>
    <row r="256" spans="1:18" hidden="1" x14ac:dyDescent="0.35">
      <c r="A256" t="s">
        <v>107</v>
      </c>
      <c r="B256" t="s">
        <v>46</v>
      </c>
      <c r="C256" s="66" t="s">
        <v>165</v>
      </c>
      <c r="D256" s="66">
        <v>15</v>
      </c>
      <c r="E256" s="57">
        <v>81.001536508282342</v>
      </c>
      <c r="F256" s="57">
        <v>81.001536728006357</v>
      </c>
      <c r="G256" s="57">
        <v>3.2845188347050325</v>
      </c>
      <c r="H256" s="57">
        <v>5.0389017625275887</v>
      </c>
      <c r="I256" s="67">
        <v>0.83499999999999996</v>
      </c>
      <c r="J256" s="57">
        <v>4.8539000000000003</v>
      </c>
      <c r="L256" s="68">
        <f t="shared" si="12"/>
        <v>6.0346128892545972</v>
      </c>
      <c r="M256" s="68">
        <f t="shared" si="13"/>
        <v>96.334025055555557</v>
      </c>
      <c r="O256" s="68">
        <v>169.51115172952316</v>
      </c>
      <c r="P256" s="68">
        <v>97.08821868604025</v>
      </c>
      <c r="Q256" s="69">
        <f t="shared" si="14"/>
        <v>163.47653884026857</v>
      </c>
      <c r="R256" s="69">
        <f t="shared" si="15"/>
        <v>91.053605796785646</v>
      </c>
    </row>
    <row r="257" spans="1:18" hidden="1" x14ac:dyDescent="0.35">
      <c r="A257" t="s">
        <v>107</v>
      </c>
      <c r="B257" t="s">
        <v>46</v>
      </c>
      <c r="C257" s="66" t="s">
        <v>165</v>
      </c>
      <c r="D257" s="66">
        <v>16</v>
      </c>
      <c r="E257" s="57">
        <v>113.03082479187788</v>
      </c>
      <c r="F257" s="57">
        <v>113.03082488090401</v>
      </c>
      <c r="G257" s="57">
        <v>4.0540522507505692</v>
      </c>
      <c r="H257" s="57">
        <v>27.555038269862791</v>
      </c>
      <c r="I257" s="67">
        <v>0.83499999999999996</v>
      </c>
      <c r="J257" s="57">
        <v>4.8539000000000003</v>
      </c>
      <c r="L257" s="68">
        <f t="shared" si="12"/>
        <v>33.000045832171011</v>
      </c>
      <c r="M257" s="68">
        <f t="shared" si="13"/>
        <v>118.90422638888889</v>
      </c>
      <c r="O257" s="68">
        <v>235.83297276926245</v>
      </c>
      <c r="P257" s="68">
        <v>135.47644201038682</v>
      </c>
      <c r="Q257" s="69">
        <f t="shared" si="14"/>
        <v>202.83292693709143</v>
      </c>
      <c r="R257" s="69">
        <f t="shared" si="15"/>
        <v>102.47639617821581</v>
      </c>
    </row>
    <row r="258" spans="1:18" hidden="1" x14ac:dyDescent="0.35">
      <c r="A258" t="s">
        <v>100</v>
      </c>
      <c r="B258" t="s">
        <v>46</v>
      </c>
      <c r="C258" s="66" t="s">
        <v>166</v>
      </c>
      <c r="D258" s="66">
        <v>1</v>
      </c>
      <c r="E258" s="57">
        <v>113.21903057099841</v>
      </c>
      <c r="F258" s="57">
        <v>113.21921900518066</v>
      </c>
      <c r="G258" s="57">
        <v>7.8004921600197061</v>
      </c>
      <c r="H258" s="57">
        <v>47.831405113318915</v>
      </c>
      <c r="I258" s="67">
        <v>0.83499999999999996</v>
      </c>
      <c r="J258" s="57">
        <v>2.4445000000000001</v>
      </c>
      <c r="L258" s="68">
        <f t="shared" si="12"/>
        <v>57.283119896190321</v>
      </c>
      <c r="M258" s="68">
        <f t="shared" si="13"/>
        <v>228.78626825000001</v>
      </c>
      <c r="O258" s="68">
        <v>237.62228281844716</v>
      </c>
      <c r="P258" s="68">
        <v>135.70233288418427</v>
      </c>
      <c r="Q258" s="69">
        <f t="shared" si="14"/>
        <v>180.33916292225683</v>
      </c>
      <c r="R258" s="69">
        <f t="shared" si="15"/>
        <v>78.419212987993944</v>
      </c>
    </row>
    <row r="259" spans="1:18" hidden="1" x14ac:dyDescent="0.35">
      <c r="A259" t="s">
        <v>100</v>
      </c>
      <c r="B259" t="s">
        <v>46</v>
      </c>
      <c r="C259" s="66" t="s">
        <v>166</v>
      </c>
      <c r="D259" s="66">
        <v>2</v>
      </c>
      <c r="E259" s="57">
        <v>105.33527843200403</v>
      </c>
      <c r="F259" s="57">
        <v>105.33611770388409</v>
      </c>
      <c r="G259" s="57">
        <v>7.8616084423271877</v>
      </c>
      <c r="H259" s="57">
        <v>28.382496812107572</v>
      </c>
      <c r="I259" s="67">
        <v>0.83499999999999996</v>
      </c>
      <c r="J259" s="57">
        <v>2.4445000000000001</v>
      </c>
      <c r="L259" s="68">
        <f t="shared" ref="L259:L321" si="16">H259/I259</f>
        <v>33.991014146236616</v>
      </c>
      <c r="M259" s="68">
        <f t="shared" ref="M259:M321" si="17">G259*29.3297222222222</f>
        <v>230.57879183333336</v>
      </c>
      <c r="O259" s="68">
        <v>220.52512209947278</v>
      </c>
      <c r="P259" s="68">
        <v>126.25412378238782</v>
      </c>
      <c r="Q259" s="69">
        <f t="shared" ref="Q259:Q321" si="18">O259-L259</f>
        <v>186.53410795323617</v>
      </c>
      <c r="R259" s="69">
        <f t="shared" ref="R259:R321" si="19">P259-L259</f>
        <v>92.263109636151199</v>
      </c>
    </row>
    <row r="260" spans="1:18" hidden="1" x14ac:dyDescent="0.35">
      <c r="A260" t="s">
        <v>100</v>
      </c>
      <c r="B260" t="s">
        <v>46</v>
      </c>
      <c r="C260" s="66" t="s">
        <v>166</v>
      </c>
      <c r="D260" s="66">
        <v>3</v>
      </c>
      <c r="E260" s="57">
        <v>105.59287938571991</v>
      </c>
      <c r="F260" s="57">
        <v>105.59353549300585</v>
      </c>
      <c r="G260" s="57">
        <v>8.4247354996353785</v>
      </c>
      <c r="H260" s="57">
        <v>27.213579143265765</v>
      </c>
      <c r="I260" s="67">
        <v>0.83499999999999996</v>
      </c>
      <c r="J260" s="57">
        <v>2.4445000000000001</v>
      </c>
      <c r="L260" s="68">
        <f t="shared" si="16"/>
        <v>32.59111274642607</v>
      </c>
      <c r="M260" s="68">
        <f t="shared" si="17"/>
        <v>247.09515199999998</v>
      </c>
      <c r="O260" s="68">
        <v>221.76905342968951</v>
      </c>
      <c r="P260" s="68">
        <v>126.5626700161762</v>
      </c>
      <c r="Q260" s="69">
        <f t="shared" si="18"/>
        <v>189.17794068326344</v>
      </c>
      <c r="R260" s="69">
        <f t="shared" si="19"/>
        <v>93.971557269750122</v>
      </c>
    </row>
    <row r="261" spans="1:18" hidden="1" x14ac:dyDescent="0.35">
      <c r="A261" t="s">
        <v>100</v>
      </c>
      <c r="B261" t="s">
        <v>46</v>
      </c>
      <c r="C261" s="66" t="s">
        <v>166</v>
      </c>
      <c r="D261" s="66">
        <v>4</v>
      </c>
      <c r="E261" s="57">
        <v>102.34988777879862</v>
      </c>
      <c r="F261" s="57">
        <v>102.35081036017699</v>
      </c>
      <c r="G261" s="57">
        <v>8.4421761798327513</v>
      </c>
      <c r="H261" s="57">
        <v>23.80623969049222</v>
      </c>
      <c r="I261" s="67">
        <v>0.83499999999999996</v>
      </c>
      <c r="J261" s="57">
        <v>2.4445000000000001</v>
      </c>
      <c r="L261" s="68">
        <f t="shared" si="16"/>
        <v>28.510466695200265</v>
      </c>
      <c r="M261" s="68">
        <f t="shared" si="17"/>
        <v>247.60668230555555</v>
      </c>
      <c r="O261" s="68">
        <v>214.49437133796576</v>
      </c>
      <c r="P261" s="68">
        <v>122.67612451003208</v>
      </c>
      <c r="Q261" s="69">
        <f t="shared" si="18"/>
        <v>185.98390464276548</v>
      </c>
      <c r="R261" s="69">
        <f t="shared" si="19"/>
        <v>94.165657814831818</v>
      </c>
    </row>
    <row r="262" spans="1:18" hidden="1" x14ac:dyDescent="0.35">
      <c r="A262" t="s">
        <v>100</v>
      </c>
      <c r="B262" t="s">
        <v>46</v>
      </c>
      <c r="C262" s="66" t="s">
        <v>166</v>
      </c>
      <c r="D262" s="66">
        <v>5</v>
      </c>
      <c r="E262" s="57">
        <v>107.2155601087256</v>
      </c>
      <c r="F262" s="57">
        <v>107.2162260410847</v>
      </c>
      <c r="G262" s="57">
        <v>8.8478937056645304</v>
      </c>
      <c r="H262" s="57">
        <v>20.834588007993425</v>
      </c>
      <c r="I262" s="67">
        <v>0.83499999999999996</v>
      </c>
      <c r="J262" s="57">
        <v>2.4445000000000001</v>
      </c>
      <c r="L262" s="68">
        <f t="shared" si="16"/>
        <v>24.951602404782545</v>
      </c>
      <c r="M262" s="68">
        <f t="shared" si="17"/>
        <v>259.50626463888887</v>
      </c>
      <c r="O262" s="68">
        <v>224.64222447324846</v>
      </c>
      <c r="P262" s="68">
        <v>128.50752575871954</v>
      </c>
      <c r="Q262" s="69">
        <f t="shared" si="18"/>
        <v>199.69062206846593</v>
      </c>
      <c r="R262" s="69">
        <f t="shared" si="19"/>
        <v>103.55592335393699</v>
      </c>
    </row>
    <row r="263" spans="1:18" hidden="1" x14ac:dyDescent="0.35">
      <c r="A263" t="s">
        <v>100</v>
      </c>
      <c r="B263" t="s">
        <v>46</v>
      </c>
      <c r="C263" s="66" t="s">
        <v>166</v>
      </c>
      <c r="D263" s="66">
        <v>6</v>
      </c>
      <c r="E263" s="57">
        <v>99.249467889039451</v>
      </c>
      <c r="F263" s="57">
        <v>99.250174334908735</v>
      </c>
      <c r="G263" s="57">
        <v>8.96391857141505</v>
      </c>
      <c r="H263" s="57">
        <v>16.402499207288791</v>
      </c>
      <c r="I263" s="67">
        <v>0.83499999999999996</v>
      </c>
      <c r="J263" s="57">
        <v>2.4445000000000001</v>
      </c>
      <c r="L263" s="68">
        <f t="shared" si="16"/>
        <v>19.643711625495559</v>
      </c>
      <c r="M263" s="68">
        <f t="shared" si="17"/>
        <v>262.90924172222225</v>
      </c>
      <c r="O263" s="68">
        <v>208.25412554986343</v>
      </c>
      <c r="P263" s="68">
        <v>118.95993053097597</v>
      </c>
      <c r="Q263" s="69">
        <f t="shared" si="18"/>
        <v>188.61041392436786</v>
      </c>
      <c r="R263" s="69">
        <f t="shared" si="19"/>
        <v>99.316218905480412</v>
      </c>
    </row>
    <row r="264" spans="1:18" hidden="1" x14ac:dyDescent="0.35">
      <c r="A264" t="s">
        <v>100</v>
      </c>
      <c r="B264" t="s">
        <v>46</v>
      </c>
      <c r="C264" s="66" t="s">
        <v>166</v>
      </c>
      <c r="D264" s="66">
        <v>7</v>
      </c>
      <c r="E264" s="57">
        <v>98.140259264871702</v>
      </c>
      <c r="F264" s="57">
        <v>98.140940612954324</v>
      </c>
      <c r="G264" s="57">
        <v>8.8042181026073347</v>
      </c>
      <c r="H264" s="57">
        <v>16.694815404358504</v>
      </c>
      <c r="I264" s="67">
        <v>0.83499999999999996</v>
      </c>
      <c r="J264" s="57">
        <v>2.4445000000000001</v>
      </c>
      <c r="L264" s="68">
        <f t="shared" si="16"/>
        <v>19.99379090342336</v>
      </c>
      <c r="M264" s="68">
        <f t="shared" si="17"/>
        <v>258.2252713333333</v>
      </c>
      <c r="O264" s="68">
        <v>205.7950631869179</v>
      </c>
      <c r="P264" s="68">
        <v>117.63048223288023</v>
      </c>
      <c r="Q264" s="69">
        <f t="shared" si="18"/>
        <v>185.80127228349454</v>
      </c>
      <c r="R264" s="69">
        <f t="shared" si="19"/>
        <v>97.636691329456866</v>
      </c>
    </row>
    <row r="265" spans="1:18" hidden="1" x14ac:dyDescent="0.35">
      <c r="A265" t="s">
        <v>100</v>
      </c>
      <c r="B265" t="s">
        <v>46</v>
      </c>
      <c r="C265" s="66" t="s">
        <v>166</v>
      </c>
      <c r="D265" s="66">
        <v>8</v>
      </c>
      <c r="E265" s="57">
        <v>96.580779187778887</v>
      </c>
      <c r="F265" s="57">
        <v>96.581695022114545</v>
      </c>
      <c r="G265" s="57">
        <v>8.8372519344237528</v>
      </c>
      <c r="H265" s="57">
        <v>13.779318471023906</v>
      </c>
      <c r="I265" s="67">
        <v>0.83499999999999996</v>
      </c>
      <c r="J265" s="57">
        <v>2.4445000000000001</v>
      </c>
      <c r="L265" s="68">
        <f t="shared" si="16"/>
        <v>16.502177809609471</v>
      </c>
      <c r="M265" s="68">
        <f t="shared" si="17"/>
        <v>259.19414444444448</v>
      </c>
      <c r="O265" s="68">
        <v>202.41035659027042</v>
      </c>
      <c r="P265" s="68">
        <v>115.7616575327071</v>
      </c>
      <c r="Q265" s="69">
        <f t="shared" si="18"/>
        <v>185.90817878066096</v>
      </c>
      <c r="R265" s="69">
        <f t="shared" si="19"/>
        <v>99.259479723097627</v>
      </c>
    </row>
    <row r="266" spans="1:18" hidden="1" x14ac:dyDescent="0.35">
      <c r="A266" t="s">
        <v>100</v>
      </c>
      <c r="B266" t="s">
        <v>46</v>
      </c>
      <c r="C266" s="66" t="s">
        <v>166</v>
      </c>
      <c r="D266" s="66">
        <v>9</v>
      </c>
      <c r="E266" s="57">
        <v>96.512690048017362</v>
      </c>
      <c r="F266" s="57">
        <v>96.513557311032685</v>
      </c>
      <c r="G266" s="57">
        <v>7.9754162728366254</v>
      </c>
      <c r="H266" s="57">
        <v>16.247758800799357</v>
      </c>
      <c r="I266" s="67">
        <v>0.83499999999999996</v>
      </c>
      <c r="J266" s="57">
        <v>2.4445000000000001</v>
      </c>
      <c r="L266" s="68">
        <f t="shared" si="16"/>
        <v>19.458393773412404</v>
      </c>
      <c r="M266" s="68">
        <f t="shared" si="17"/>
        <v>233.9167438888889</v>
      </c>
      <c r="O266" s="68">
        <v>202.14124920979285</v>
      </c>
      <c r="P266" s="68">
        <v>115.67997933422258</v>
      </c>
      <c r="Q266" s="69">
        <f t="shared" si="18"/>
        <v>182.68285543638044</v>
      </c>
      <c r="R266" s="69">
        <f t="shared" si="19"/>
        <v>96.221585560810183</v>
      </c>
    </row>
    <row r="267" spans="1:18" hidden="1" x14ac:dyDescent="0.35">
      <c r="A267" t="s">
        <v>100</v>
      </c>
      <c r="B267" t="s">
        <v>46</v>
      </c>
      <c r="C267" s="66" t="s">
        <v>166</v>
      </c>
      <c r="D267" s="66">
        <v>10</v>
      </c>
      <c r="E267" s="57">
        <v>96.108848170702913</v>
      </c>
      <c r="F267" s="57">
        <v>96.109880763730459</v>
      </c>
      <c r="G267" s="57">
        <v>8.2227635513841726</v>
      </c>
      <c r="H267" s="57">
        <v>14.867131125990902</v>
      </c>
      <c r="I267" s="67">
        <v>0.83499999999999996</v>
      </c>
      <c r="J267" s="57">
        <v>2.4445000000000001</v>
      </c>
      <c r="L267" s="68">
        <f t="shared" si="16"/>
        <v>17.80494745627653</v>
      </c>
      <c r="M267" s="68">
        <f t="shared" si="17"/>
        <v>241.17137086111109</v>
      </c>
      <c r="O267" s="68">
        <v>201.22277402299639</v>
      </c>
      <c r="P267" s="68">
        <v>115.1961437886313</v>
      </c>
      <c r="Q267" s="69">
        <f t="shared" si="18"/>
        <v>183.41782656671987</v>
      </c>
      <c r="R267" s="69">
        <f t="shared" si="19"/>
        <v>97.391196332354781</v>
      </c>
    </row>
    <row r="268" spans="1:18" hidden="1" x14ac:dyDescent="0.35">
      <c r="A268" t="s">
        <v>100</v>
      </c>
      <c r="B268" t="s">
        <v>46</v>
      </c>
      <c r="C268" s="66" t="s">
        <v>166</v>
      </c>
      <c r="D268" s="66">
        <v>11</v>
      </c>
      <c r="E268" s="57">
        <v>97.617398421207227</v>
      </c>
      <c r="F268" s="57">
        <v>97.618521359637157</v>
      </c>
      <c r="G268" s="57">
        <v>7.2419469764270277</v>
      </c>
      <c r="H268" s="57">
        <v>27.017473461695118</v>
      </c>
      <c r="I268" s="67">
        <v>0.83499999999999996</v>
      </c>
      <c r="J268" s="57">
        <v>2.4445000000000001</v>
      </c>
      <c r="L268" s="68">
        <f t="shared" si="16"/>
        <v>32.356255642748643</v>
      </c>
      <c r="M268" s="68">
        <f t="shared" si="17"/>
        <v>212.40429316666666</v>
      </c>
      <c r="O268" s="68">
        <v>204.36215814136696</v>
      </c>
      <c r="P268" s="68">
        <v>117.00424388114766</v>
      </c>
      <c r="Q268" s="69">
        <f t="shared" si="18"/>
        <v>172.00590249861833</v>
      </c>
      <c r="R268" s="69">
        <f t="shared" si="19"/>
        <v>84.647988238399023</v>
      </c>
    </row>
    <row r="269" spans="1:18" hidden="1" x14ac:dyDescent="0.35">
      <c r="A269" t="s">
        <v>100</v>
      </c>
      <c r="B269" t="s">
        <v>46</v>
      </c>
      <c r="C269" s="66" t="s">
        <v>166</v>
      </c>
      <c r="D269" s="66">
        <v>12</v>
      </c>
      <c r="E269" s="57">
        <v>100.59727887713458</v>
      </c>
      <c r="F269" s="57">
        <v>100.59834260372971</v>
      </c>
      <c r="G269" s="57">
        <v>7.6387224573100916</v>
      </c>
      <c r="H269" s="57">
        <v>25.527000431871372</v>
      </c>
      <c r="I269" s="67">
        <v>0.83499999999999996</v>
      </c>
      <c r="J269" s="57">
        <v>2.4445000000000001</v>
      </c>
      <c r="L269" s="68">
        <f t="shared" si="16"/>
        <v>30.571258002241166</v>
      </c>
      <c r="M269" s="68">
        <f t="shared" si="17"/>
        <v>224.04160780555554</v>
      </c>
      <c r="O269" s="68">
        <v>210.8921065591833</v>
      </c>
      <c r="P269" s="68">
        <v>120.57570759826319</v>
      </c>
      <c r="Q269" s="69">
        <f t="shared" si="18"/>
        <v>180.32084855694214</v>
      </c>
      <c r="R269" s="69">
        <f t="shared" si="19"/>
        <v>90.004449596022027</v>
      </c>
    </row>
    <row r="270" spans="1:18" hidden="1" x14ac:dyDescent="0.35">
      <c r="A270" t="s">
        <v>100</v>
      </c>
      <c r="B270" t="s">
        <v>46</v>
      </c>
      <c r="C270" s="66" t="s">
        <v>166</v>
      </c>
      <c r="D270" s="66">
        <v>13</v>
      </c>
      <c r="E270" s="57">
        <v>96.374484905338804</v>
      </c>
      <c r="F270" s="57">
        <v>96.375680874539555</v>
      </c>
      <c r="G270" s="57">
        <v>7.553662189474089</v>
      </c>
      <c r="H270" s="57">
        <v>22.244022494246469</v>
      </c>
      <c r="I270" s="67">
        <v>0.83499999999999996</v>
      </c>
      <c r="J270" s="57">
        <v>2.4445000000000001</v>
      </c>
      <c r="L270" s="68">
        <f t="shared" si="16"/>
        <v>26.63954789730116</v>
      </c>
      <c r="M270" s="68">
        <f t="shared" si="17"/>
        <v>221.54681377777777</v>
      </c>
      <c r="O270" s="68">
        <v>201.84289102830513</v>
      </c>
      <c r="P270" s="68">
        <v>115.51466070210292</v>
      </c>
      <c r="Q270" s="69">
        <f t="shared" si="18"/>
        <v>175.20334313100398</v>
      </c>
      <c r="R270" s="69">
        <f t="shared" si="19"/>
        <v>88.875112804801759</v>
      </c>
    </row>
    <row r="271" spans="1:18" hidden="1" x14ac:dyDescent="0.35">
      <c r="A271" t="s">
        <v>100</v>
      </c>
      <c r="B271" t="s">
        <v>46</v>
      </c>
      <c r="C271" s="66" t="s">
        <v>166</v>
      </c>
      <c r="D271" s="66">
        <v>14</v>
      </c>
      <c r="E271" s="57">
        <v>98.332495309081693</v>
      </c>
      <c r="F271" s="57">
        <v>98.333802232282466</v>
      </c>
      <c r="G271" s="57">
        <v>8.5595312680538402</v>
      </c>
      <c r="H271" s="57">
        <v>14.635699878772966</v>
      </c>
      <c r="I271" s="67">
        <v>0.83499999999999996</v>
      </c>
      <c r="J271" s="57">
        <v>2.4445000000000001</v>
      </c>
      <c r="L271" s="68">
        <f t="shared" si="16"/>
        <v>17.527784285955647</v>
      </c>
      <c r="M271" s="68">
        <f t="shared" si="17"/>
        <v>251.04867444444446</v>
      </c>
      <c r="O271" s="68">
        <v>205.40320752194964</v>
      </c>
      <c r="P271" s="68">
        <v>117.86152998041833</v>
      </c>
      <c r="Q271" s="69">
        <f t="shared" si="18"/>
        <v>187.87542323599399</v>
      </c>
      <c r="R271" s="69">
        <f t="shared" si="19"/>
        <v>100.33374569446268</v>
      </c>
    </row>
    <row r="272" spans="1:18" hidden="1" x14ac:dyDescent="0.35">
      <c r="A272" t="s">
        <v>100</v>
      </c>
      <c r="B272" t="s">
        <v>46</v>
      </c>
      <c r="C272" s="66" t="s">
        <v>166</v>
      </c>
      <c r="D272" s="66">
        <v>15</v>
      </c>
      <c r="E272" s="57">
        <v>81.000114032977621</v>
      </c>
      <c r="F272" s="57">
        <v>81.001536728006357</v>
      </c>
      <c r="G272" s="57">
        <v>7.1106984657202172</v>
      </c>
      <c r="H272" s="57">
        <v>8.3999698135187177</v>
      </c>
      <c r="I272" s="67">
        <v>0.83499999999999996</v>
      </c>
      <c r="J272" s="57">
        <v>2.4445000000000001</v>
      </c>
      <c r="L272" s="68">
        <f t="shared" si="16"/>
        <v>10.059844088046368</v>
      </c>
      <c r="M272" s="68">
        <f t="shared" si="17"/>
        <v>208.55481080555555</v>
      </c>
      <c r="O272" s="68">
        <v>169.51115172952316</v>
      </c>
      <c r="P272" s="68">
        <v>97.08821868604025</v>
      </c>
      <c r="Q272" s="69">
        <f t="shared" si="18"/>
        <v>159.4513076414768</v>
      </c>
      <c r="R272" s="69">
        <f t="shared" si="19"/>
        <v>87.028374597993889</v>
      </c>
    </row>
    <row r="273" spans="1:18" hidden="1" x14ac:dyDescent="0.35">
      <c r="A273" t="s">
        <v>100</v>
      </c>
      <c r="B273" t="s">
        <v>46</v>
      </c>
      <c r="C273" s="66" t="s">
        <v>166</v>
      </c>
      <c r="D273" s="66">
        <v>16</v>
      </c>
      <c r="E273" s="57">
        <v>113.02993370774821</v>
      </c>
      <c r="F273" s="57">
        <v>113.03082488090401</v>
      </c>
      <c r="G273" s="57">
        <v>7.9944088779868805</v>
      </c>
      <c r="H273" s="57">
        <v>37.723274792351361</v>
      </c>
      <c r="I273" s="67">
        <v>0.83499999999999996</v>
      </c>
      <c r="J273" s="57">
        <v>2.4445000000000001</v>
      </c>
      <c r="L273" s="68">
        <f t="shared" si="16"/>
        <v>45.177574601618396</v>
      </c>
      <c r="M273" s="68">
        <f t="shared" si="17"/>
        <v>234.47379172222224</v>
      </c>
      <c r="O273" s="68">
        <v>235.83297276926245</v>
      </c>
      <c r="P273" s="68">
        <v>135.47644201038682</v>
      </c>
      <c r="Q273" s="69">
        <f t="shared" si="18"/>
        <v>190.65539816764405</v>
      </c>
      <c r="R273" s="69">
        <f t="shared" si="19"/>
        <v>90.298867408768416</v>
      </c>
    </row>
    <row r="274" spans="1:18" x14ac:dyDescent="0.35">
      <c r="A274" t="s">
        <v>100</v>
      </c>
      <c r="B274" t="s">
        <v>96</v>
      </c>
      <c r="C274" s="66" t="s">
        <v>160</v>
      </c>
      <c r="D274" s="66">
        <v>1</v>
      </c>
      <c r="E274" s="57">
        <v>113.18157140935919</v>
      </c>
      <c r="F274" s="57">
        <v>113.21921900518066</v>
      </c>
      <c r="G274" s="57">
        <v>7.7931759421140923</v>
      </c>
      <c r="H274" s="57">
        <v>112.8972857842349</v>
      </c>
      <c r="I274" s="67">
        <v>0.7419</v>
      </c>
      <c r="J274" s="57">
        <v>2.4445000000000001</v>
      </c>
      <c r="L274" s="68">
        <f t="shared" si="16"/>
        <v>152.17318477454495</v>
      </c>
      <c r="M274" s="68">
        <f t="shared" si="17"/>
        <v>228.57168561111112</v>
      </c>
      <c r="O274" s="68">
        <v>237.62228281844716</v>
      </c>
      <c r="P274" s="68">
        <v>135.70233288418427</v>
      </c>
      <c r="Q274" s="69">
        <f t="shared" si="18"/>
        <v>85.449098043902211</v>
      </c>
      <c r="R274" s="69">
        <f t="shared" si="19"/>
        <v>-16.470851890360677</v>
      </c>
    </row>
    <row r="275" spans="1:18" x14ac:dyDescent="0.35">
      <c r="A275" t="s">
        <v>100</v>
      </c>
      <c r="B275" t="s">
        <v>96</v>
      </c>
      <c r="C275" s="66" t="s">
        <v>160</v>
      </c>
      <c r="D275" s="66">
        <v>2</v>
      </c>
      <c r="E275" s="57">
        <v>105.305673832953</v>
      </c>
      <c r="F275" s="57">
        <v>105.33611770388409</v>
      </c>
      <c r="G275" s="57">
        <v>8.627594262551268</v>
      </c>
      <c r="H275" s="57">
        <v>81.949517248335567</v>
      </c>
      <c r="I275" s="67">
        <v>0.73609999999999998</v>
      </c>
      <c r="J275" s="57">
        <v>2.4445000000000001</v>
      </c>
      <c r="L275" s="68">
        <f t="shared" si="16"/>
        <v>111.32932651587498</v>
      </c>
      <c r="M275" s="68">
        <f t="shared" si="17"/>
        <v>253.04494316666666</v>
      </c>
      <c r="O275" s="68">
        <v>220.52512209947278</v>
      </c>
      <c r="P275" s="68">
        <v>126.25412378238782</v>
      </c>
      <c r="Q275" s="69">
        <f t="shared" si="18"/>
        <v>109.1957955835978</v>
      </c>
      <c r="R275" s="69">
        <f t="shared" si="19"/>
        <v>14.92479726651284</v>
      </c>
    </row>
    <row r="276" spans="1:18" x14ac:dyDescent="0.35">
      <c r="A276" t="s">
        <v>100</v>
      </c>
      <c r="B276" t="s">
        <v>96</v>
      </c>
      <c r="C276" s="66" t="s">
        <v>160</v>
      </c>
      <c r="D276" s="66">
        <v>3</v>
      </c>
      <c r="E276" s="57">
        <v>105.57551258488269</v>
      </c>
      <c r="F276" s="57">
        <v>105.59353549300585</v>
      </c>
      <c r="G276" s="57">
        <v>8.9470691003627412</v>
      </c>
      <c r="H276" s="57">
        <v>83.283510369647857</v>
      </c>
      <c r="I276" s="67">
        <v>0.73640000000000005</v>
      </c>
      <c r="J276" s="57">
        <v>2.4445000000000001</v>
      </c>
      <c r="L276" s="68">
        <f t="shared" si="16"/>
        <v>113.09547850305249</v>
      </c>
      <c r="M276" s="68">
        <f t="shared" si="17"/>
        <v>262.41505141666664</v>
      </c>
      <c r="O276" s="68">
        <v>221.76905342968951</v>
      </c>
      <c r="P276" s="68">
        <v>126.5626700161762</v>
      </c>
      <c r="Q276" s="69">
        <f t="shared" si="18"/>
        <v>108.67357492663702</v>
      </c>
      <c r="R276" s="69">
        <f t="shared" si="19"/>
        <v>13.467191513123709</v>
      </c>
    </row>
    <row r="277" spans="1:18" x14ac:dyDescent="0.35">
      <c r="A277" t="s">
        <v>100</v>
      </c>
      <c r="B277" t="s">
        <v>96</v>
      </c>
      <c r="C277" s="66" t="s">
        <v>160</v>
      </c>
      <c r="D277" s="66">
        <v>4</v>
      </c>
      <c r="E277" s="57">
        <v>102.33748897496859</v>
      </c>
      <c r="F277" s="57">
        <v>102.35081036017699</v>
      </c>
      <c r="G277" s="57">
        <v>9.2695738878839329</v>
      </c>
      <c r="H277" s="57">
        <v>75.440851460880666</v>
      </c>
      <c r="I277" s="67">
        <v>0.73429999999999995</v>
      </c>
      <c r="J277" s="57">
        <v>2.4445000000000001</v>
      </c>
      <c r="L277" s="68">
        <f t="shared" si="16"/>
        <v>102.73846038523855</v>
      </c>
      <c r="M277" s="68">
        <f t="shared" si="17"/>
        <v>271.87402724999998</v>
      </c>
      <c r="O277" s="68">
        <v>214.49437133796576</v>
      </c>
      <c r="P277" s="68">
        <v>122.67612451003208</v>
      </c>
      <c r="Q277" s="69">
        <f t="shared" si="18"/>
        <v>111.75591095272721</v>
      </c>
      <c r="R277" s="69">
        <f t="shared" si="19"/>
        <v>19.937664124793528</v>
      </c>
    </row>
    <row r="278" spans="1:18" x14ac:dyDescent="0.35">
      <c r="A278" t="s">
        <v>100</v>
      </c>
      <c r="B278" t="s">
        <v>96</v>
      </c>
      <c r="C278" s="66" t="s">
        <v>160</v>
      </c>
      <c r="D278" s="66">
        <v>5</v>
      </c>
      <c r="E278" s="57">
        <v>107.204602611117</v>
      </c>
      <c r="F278" s="57">
        <v>107.2162260410847</v>
      </c>
      <c r="G278" s="57">
        <v>9.3517520092435706</v>
      </c>
      <c r="H278" s="57">
        <v>77.258744048036277</v>
      </c>
      <c r="I278" s="67">
        <v>0.73480000000000001</v>
      </c>
      <c r="J278" s="57">
        <v>2.4445000000000001</v>
      </c>
      <c r="L278" s="68">
        <f t="shared" si="16"/>
        <v>105.14254769738197</v>
      </c>
      <c r="M278" s="68">
        <f t="shared" si="17"/>
        <v>274.28428872222224</v>
      </c>
      <c r="O278" s="68">
        <v>224.64222447324846</v>
      </c>
      <c r="P278" s="68">
        <v>128.50752575871954</v>
      </c>
      <c r="Q278" s="69">
        <f t="shared" si="18"/>
        <v>119.49967677586649</v>
      </c>
      <c r="R278" s="69">
        <f t="shared" si="19"/>
        <v>23.364978061337567</v>
      </c>
    </row>
    <row r="279" spans="1:18" x14ac:dyDescent="0.35">
      <c r="A279" t="s">
        <v>100</v>
      </c>
      <c r="B279" t="s">
        <v>96</v>
      </c>
      <c r="C279" s="66" t="s">
        <v>160</v>
      </c>
      <c r="D279" s="66">
        <v>6</v>
      </c>
      <c r="E279" s="57">
        <v>99.239064081752574</v>
      </c>
      <c r="F279" s="57">
        <v>99.250174334908735</v>
      </c>
      <c r="G279" s="57">
        <v>9.5372439931052195</v>
      </c>
      <c r="H279" s="57">
        <v>68.143124382736559</v>
      </c>
      <c r="I279" s="67">
        <v>0.73180000000000001</v>
      </c>
      <c r="J279" s="57">
        <v>2.4445000000000001</v>
      </c>
      <c r="L279" s="68">
        <f t="shared" si="16"/>
        <v>93.11714181844296</v>
      </c>
      <c r="M279" s="68">
        <f t="shared" si="17"/>
        <v>279.7247170833333</v>
      </c>
      <c r="O279" s="68">
        <v>208.25412554986343</v>
      </c>
      <c r="P279" s="68">
        <v>118.95993053097597</v>
      </c>
      <c r="Q279" s="69">
        <f t="shared" si="18"/>
        <v>115.13698373142047</v>
      </c>
      <c r="R279" s="69">
        <f t="shared" si="19"/>
        <v>25.842788712533007</v>
      </c>
    </row>
    <row r="280" spans="1:18" x14ac:dyDescent="0.35">
      <c r="A280" t="s">
        <v>100</v>
      </c>
      <c r="B280" t="s">
        <v>96</v>
      </c>
      <c r="C280" s="66" t="s">
        <v>160</v>
      </c>
      <c r="D280" s="66">
        <v>7</v>
      </c>
      <c r="E280" s="57">
        <v>98.134712874691104</v>
      </c>
      <c r="F280" s="57">
        <v>98.140940612954324</v>
      </c>
      <c r="G280" s="57">
        <v>9.4080647153532233</v>
      </c>
      <c r="H280" s="57">
        <v>67.415095456827132</v>
      </c>
      <c r="I280" s="67">
        <v>0.73160000000000003</v>
      </c>
      <c r="J280" s="57">
        <v>2.4445000000000001</v>
      </c>
      <c r="L280" s="68">
        <f t="shared" si="16"/>
        <v>92.147478754547748</v>
      </c>
      <c r="M280" s="68">
        <f t="shared" si="17"/>
        <v>275.93592474999997</v>
      </c>
      <c r="O280" s="68">
        <v>205.7950631869179</v>
      </c>
      <c r="P280" s="68">
        <v>117.63048223288023</v>
      </c>
      <c r="Q280" s="69">
        <f t="shared" si="18"/>
        <v>113.64758443237015</v>
      </c>
      <c r="R280" s="69">
        <f t="shared" si="19"/>
        <v>25.483003478332478</v>
      </c>
    </row>
    <row r="281" spans="1:18" x14ac:dyDescent="0.35">
      <c r="A281" t="s">
        <v>100</v>
      </c>
      <c r="B281" t="s">
        <v>96</v>
      </c>
      <c r="C281" s="66" t="s">
        <v>160</v>
      </c>
      <c r="D281" s="66">
        <v>8</v>
      </c>
      <c r="E281" s="57">
        <v>96.575674016687728</v>
      </c>
      <c r="F281" s="57">
        <v>96.581695022114545</v>
      </c>
      <c r="G281" s="57">
        <v>9.6248169007548352</v>
      </c>
      <c r="H281" s="57">
        <v>61.800117872465414</v>
      </c>
      <c r="I281" s="67">
        <v>0.72929999999999995</v>
      </c>
      <c r="J281" s="57">
        <v>2.4445000000000001</v>
      </c>
      <c r="L281" s="68">
        <f t="shared" si="16"/>
        <v>84.7389522452563</v>
      </c>
      <c r="M281" s="68">
        <f t="shared" si="17"/>
        <v>282.29320613888888</v>
      </c>
      <c r="O281" s="68">
        <v>202.41035659027042</v>
      </c>
      <c r="P281" s="68">
        <v>115.7616575327071</v>
      </c>
      <c r="Q281" s="69">
        <f t="shared" si="18"/>
        <v>117.67140434501412</v>
      </c>
      <c r="R281" s="69">
        <f t="shared" si="19"/>
        <v>31.022705287450805</v>
      </c>
    </row>
    <row r="282" spans="1:18" x14ac:dyDescent="0.35">
      <c r="A282" t="s">
        <v>100</v>
      </c>
      <c r="B282" t="s">
        <v>96</v>
      </c>
      <c r="C282" s="66" t="s">
        <v>160</v>
      </c>
      <c r="D282" s="66">
        <v>9</v>
      </c>
      <c r="E282" s="57">
        <v>96.507416860977287</v>
      </c>
      <c r="F282" s="57">
        <v>96.513557311032685</v>
      </c>
      <c r="G282" s="57">
        <v>8.9146264786384766</v>
      </c>
      <c r="H282" s="57">
        <v>62.750478985102383</v>
      </c>
      <c r="I282" s="67">
        <v>0.72970000000000002</v>
      </c>
      <c r="J282" s="57">
        <v>2.4445000000000001</v>
      </c>
      <c r="L282" s="68">
        <f t="shared" si="16"/>
        <v>85.994900623684231</v>
      </c>
      <c r="M282" s="68">
        <f t="shared" si="17"/>
        <v>261.46351833333335</v>
      </c>
      <c r="O282" s="68">
        <v>202.14124920979285</v>
      </c>
      <c r="P282" s="68">
        <v>115.67997933422258</v>
      </c>
      <c r="Q282" s="69">
        <f t="shared" si="18"/>
        <v>116.14634858610862</v>
      </c>
      <c r="R282" s="69">
        <f t="shared" si="19"/>
        <v>29.685078710538349</v>
      </c>
    </row>
    <row r="283" spans="1:18" x14ac:dyDescent="0.35">
      <c r="A283" t="s">
        <v>100</v>
      </c>
      <c r="B283" t="s">
        <v>96</v>
      </c>
      <c r="C283" s="66" t="s">
        <v>160</v>
      </c>
      <c r="D283" s="66">
        <v>10</v>
      </c>
      <c r="E283" s="57">
        <v>96.102989955202901</v>
      </c>
      <c r="F283" s="57">
        <v>96.109880763730459</v>
      </c>
      <c r="G283" s="57">
        <v>9.2267111983482888</v>
      </c>
      <c r="H283" s="57">
        <v>60.383295112087708</v>
      </c>
      <c r="I283" s="67">
        <v>0.72860000000000003</v>
      </c>
      <c r="J283" s="57">
        <v>2.4445000000000001</v>
      </c>
      <c r="L283" s="68">
        <f t="shared" si="16"/>
        <v>82.875782476101705</v>
      </c>
      <c r="M283" s="68">
        <f t="shared" si="17"/>
        <v>270.6168764722222</v>
      </c>
      <c r="O283" s="68">
        <v>201.22277402299639</v>
      </c>
      <c r="P283" s="68">
        <v>115.1961437886313</v>
      </c>
      <c r="Q283" s="69">
        <f t="shared" si="18"/>
        <v>118.34699154689469</v>
      </c>
      <c r="R283" s="69">
        <f t="shared" si="19"/>
        <v>32.320361312529599</v>
      </c>
    </row>
    <row r="284" spans="1:18" x14ac:dyDescent="0.35">
      <c r="A284" t="s">
        <v>100</v>
      </c>
      <c r="B284" t="s">
        <v>96</v>
      </c>
      <c r="C284" s="66" t="s">
        <v>160</v>
      </c>
      <c r="D284" s="66">
        <v>11</v>
      </c>
      <c r="E284" s="57">
        <v>97.589521102976761</v>
      </c>
      <c r="F284" s="57">
        <v>97.618521359637157</v>
      </c>
      <c r="G284" s="57">
        <v>8.2150039266197616</v>
      </c>
      <c r="H284" s="57">
        <v>73.261124137441215</v>
      </c>
      <c r="I284" s="67">
        <v>0.73360000000000003</v>
      </c>
      <c r="J284" s="57">
        <v>2.4445000000000001</v>
      </c>
      <c r="L284" s="68">
        <f t="shared" si="16"/>
        <v>99.865218289859882</v>
      </c>
      <c r="M284" s="68">
        <f t="shared" si="17"/>
        <v>240.94378322222224</v>
      </c>
      <c r="O284" s="68">
        <v>204.36215814136696</v>
      </c>
      <c r="P284" s="68">
        <v>117.00424388114766</v>
      </c>
      <c r="Q284" s="69">
        <f t="shared" si="18"/>
        <v>104.49693985150708</v>
      </c>
      <c r="R284" s="69">
        <f t="shared" si="19"/>
        <v>17.139025591287776</v>
      </c>
    </row>
    <row r="285" spans="1:18" x14ac:dyDescent="0.35">
      <c r="A285" t="s">
        <v>100</v>
      </c>
      <c r="B285" t="s">
        <v>96</v>
      </c>
      <c r="C285" s="66" t="s">
        <v>160</v>
      </c>
      <c r="D285" s="66">
        <v>12</v>
      </c>
      <c r="E285" s="57">
        <v>100.58192551166344</v>
      </c>
      <c r="F285" s="57">
        <v>100.59834260372971</v>
      </c>
      <c r="G285" s="57">
        <v>8.6694223351359625</v>
      </c>
      <c r="H285" s="57">
        <v>73.435502323202726</v>
      </c>
      <c r="I285" s="67">
        <v>0.73370000000000002</v>
      </c>
      <c r="J285" s="57">
        <v>2.4445000000000001</v>
      </c>
      <c r="L285" s="68">
        <f t="shared" si="16"/>
        <v>100.08927671146617</v>
      </c>
      <c r="M285" s="68">
        <f t="shared" si="17"/>
        <v>254.2717489166667</v>
      </c>
      <c r="O285" s="68">
        <v>210.8921065591833</v>
      </c>
      <c r="P285" s="68">
        <v>120.57570759826319</v>
      </c>
      <c r="Q285" s="69">
        <f t="shared" si="18"/>
        <v>110.80282984771713</v>
      </c>
      <c r="R285" s="69">
        <f t="shared" si="19"/>
        <v>20.486430886797024</v>
      </c>
    </row>
    <row r="286" spans="1:18" x14ac:dyDescent="0.35">
      <c r="A286" t="s">
        <v>100</v>
      </c>
      <c r="B286" t="s">
        <v>96</v>
      </c>
      <c r="C286" s="66" t="s">
        <v>160</v>
      </c>
      <c r="D286" s="66">
        <v>13</v>
      </c>
      <c r="E286" s="57">
        <v>96.360376479112091</v>
      </c>
      <c r="F286" s="57">
        <v>96.375680874539555</v>
      </c>
      <c r="G286" s="57">
        <v>8.6454044484643067</v>
      </c>
      <c r="H286" s="57">
        <v>66.434218161326726</v>
      </c>
      <c r="I286" s="67">
        <v>0.73119999999999996</v>
      </c>
      <c r="J286" s="57">
        <v>2.4445000000000001</v>
      </c>
      <c r="L286" s="68">
        <f t="shared" si="16"/>
        <v>90.856425275337429</v>
      </c>
      <c r="M286" s="68">
        <f t="shared" si="17"/>
        <v>253.56731097222223</v>
      </c>
      <c r="O286" s="68">
        <v>201.84289102830513</v>
      </c>
      <c r="P286" s="68">
        <v>115.51466070210292</v>
      </c>
      <c r="Q286" s="69">
        <f t="shared" si="18"/>
        <v>110.9864657529677</v>
      </c>
      <c r="R286" s="69">
        <f t="shared" si="19"/>
        <v>24.658235426765486</v>
      </c>
    </row>
    <row r="287" spans="1:18" x14ac:dyDescent="0.35">
      <c r="A287" t="s">
        <v>100</v>
      </c>
      <c r="B287" t="s">
        <v>96</v>
      </c>
      <c r="C287" s="66" t="s">
        <v>160</v>
      </c>
      <c r="D287" s="66">
        <v>14</v>
      </c>
      <c r="E287" s="57">
        <v>98.324804034587672</v>
      </c>
      <c r="F287" s="57">
        <v>98.333802232282466</v>
      </c>
      <c r="G287" s="57">
        <v>9.6517169339028559</v>
      </c>
      <c r="H287" s="57">
        <v>60.09121165105558</v>
      </c>
      <c r="I287" s="67">
        <v>0.72850000000000004</v>
      </c>
      <c r="J287" s="57">
        <v>2.4445000000000001</v>
      </c>
      <c r="L287" s="68">
        <f t="shared" si="16"/>
        <v>82.486220523068738</v>
      </c>
      <c r="M287" s="68">
        <f t="shared" si="17"/>
        <v>283.08217663888888</v>
      </c>
      <c r="O287" s="68">
        <v>205.40320752194964</v>
      </c>
      <c r="P287" s="68">
        <v>117.86152998041833</v>
      </c>
      <c r="Q287" s="69">
        <f t="shared" si="18"/>
        <v>122.9169869988809</v>
      </c>
      <c r="R287" s="69">
        <f t="shared" si="19"/>
        <v>35.375309457349587</v>
      </c>
    </row>
    <row r="288" spans="1:18" x14ac:dyDescent="0.35">
      <c r="A288" t="s">
        <v>100</v>
      </c>
      <c r="B288" t="s">
        <v>96</v>
      </c>
      <c r="C288" s="66" t="s">
        <v>160</v>
      </c>
      <c r="D288" s="66">
        <v>15</v>
      </c>
      <c r="E288" s="57">
        <v>80.998518514589932</v>
      </c>
      <c r="F288" s="57">
        <v>81.001536728006357</v>
      </c>
      <c r="G288" s="57">
        <v>8.8148598738481141</v>
      </c>
      <c r="H288" s="57">
        <v>39.623572085578751</v>
      </c>
      <c r="I288" s="67">
        <v>0.71419999999999995</v>
      </c>
      <c r="J288" s="57">
        <v>2.4445000000000001</v>
      </c>
      <c r="L288" s="68">
        <f t="shared" si="16"/>
        <v>55.479658478827716</v>
      </c>
      <c r="M288" s="68">
        <f t="shared" si="17"/>
        <v>258.5373915277778</v>
      </c>
      <c r="O288" s="68">
        <v>169.51115172952316</v>
      </c>
      <c r="P288" s="68">
        <v>97.08821868604025</v>
      </c>
      <c r="Q288" s="69">
        <f t="shared" si="18"/>
        <v>114.03149325069545</v>
      </c>
      <c r="R288" s="69">
        <f t="shared" si="19"/>
        <v>41.608560207212534</v>
      </c>
    </row>
    <row r="289" spans="1:18" x14ac:dyDescent="0.35">
      <c r="A289" t="s">
        <v>100</v>
      </c>
      <c r="B289" t="s">
        <v>96</v>
      </c>
      <c r="C289" s="66" t="s">
        <v>160</v>
      </c>
      <c r="D289" s="66">
        <v>16</v>
      </c>
      <c r="E289" s="57">
        <v>112.99457137999953</v>
      </c>
      <c r="F289" s="57">
        <v>113.03082488090401</v>
      </c>
      <c r="G289" s="57">
        <v>8.6140703448341256</v>
      </c>
      <c r="H289" s="57">
        <v>96.161339395948445</v>
      </c>
      <c r="I289" s="67">
        <v>0.73919999999999997</v>
      </c>
      <c r="J289" s="57">
        <v>2.4445000000000001</v>
      </c>
      <c r="L289" s="68">
        <f t="shared" si="16"/>
        <v>130.08839203997354</v>
      </c>
      <c r="M289" s="68">
        <f t="shared" si="17"/>
        <v>252.6482904166667</v>
      </c>
      <c r="O289" s="68">
        <v>235.83297276926245</v>
      </c>
      <c r="P289" s="68">
        <v>135.47644201038682</v>
      </c>
      <c r="Q289" s="69">
        <f t="shared" si="18"/>
        <v>105.74458072928891</v>
      </c>
      <c r="R289" s="69">
        <f t="shared" si="19"/>
        <v>5.3880499704132774</v>
      </c>
    </row>
    <row r="290" spans="1:18" x14ac:dyDescent="0.35">
      <c r="A290" t="s">
        <v>108</v>
      </c>
      <c r="B290" t="s">
        <v>96</v>
      </c>
      <c r="C290" s="66">
        <v>30004078</v>
      </c>
      <c r="D290" s="66">
        <v>1</v>
      </c>
      <c r="E290" s="57">
        <v>113.14162990235549</v>
      </c>
      <c r="F290" s="57">
        <v>113.21921900518066</v>
      </c>
      <c r="G290" s="57">
        <v>0</v>
      </c>
      <c r="H290" s="57">
        <v>132.94205824959522</v>
      </c>
      <c r="I290" s="67">
        <v>0.74429999999999996</v>
      </c>
      <c r="J290" s="57">
        <v>0.83499999999999996</v>
      </c>
      <c r="L290" s="68">
        <f t="shared" si="16"/>
        <v>178.61354057449313</v>
      </c>
      <c r="M290" s="68">
        <f t="shared" si="17"/>
        <v>0</v>
      </c>
      <c r="O290" s="68">
        <v>237.62228281844716</v>
      </c>
      <c r="P290" s="68">
        <v>135.70233288418427</v>
      </c>
      <c r="Q290" s="69">
        <f t="shared" si="18"/>
        <v>59.008742243954032</v>
      </c>
      <c r="R290" s="69">
        <f t="shared" si="19"/>
        <v>-42.911207690308856</v>
      </c>
    </row>
    <row r="291" spans="1:18" x14ac:dyDescent="0.35">
      <c r="A291" t="s">
        <v>108</v>
      </c>
      <c r="B291" t="s">
        <v>96</v>
      </c>
      <c r="C291" s="66">
        <v>30004078</v>
      </c>
      <c r="D291" s="66">
        <v>2</v>
      </c>
      <c r="E291" s="57">
        <v>105.26561158570667</v>
      </c>
      <c r="F291" s="57">
        <v>105.33611770388409</v>
      </c>
      <c r="G291" s="57">
        <v>0</v>
      </c>
      <c r="H291" s="57">
        <v>113.26347997480759</v>
      </c>
      <c r="I291" s="67">
        <v>0.74199999999999999</v>
      </c>
      <c r="J291" s="57">
        <v>0.83499999999999996</v>
      </c>
      <c r="L291" s="68">
        <f t="shared" si="16"/>
        <v>152.64619942696442</v>
      </c>
      <c r="M291" s="68">
        <f t="shared" si="17"/>
        <v>0</v>
      </c>
      <c r="O291" s="68">
        <v>220.52512209947278</v>
      </c>
      <c r="P291" s="68">
        <v>126.25412378238782</v>
      </c>
      <c r="Q291" s="69">
        <f t="shared" si="18"/>
        <v>67.878922672508367</v>
      </c>
      <c r="R291" s="69">
        <f t="shared" si="19"/>
        <v>-26.392075644576593</v>
      </c>
    </row>
    <row r="292" spans="1:18" x14ac:dyDescent="0.35">
      <c r="A292" t="s">
        <v>108</v>
      </c>
      <c r="B292" t="s">
        <v>96</v>
      </c>
      <c r="C292" s="66">
        <v>30004078</v>
      </c>
      <c r="D292" s="66">
        <v>3</v>
      </c>
      <c r="E292" s="57">
        <v>105.54455068995244</v>
      </c>
      <c r="F292" s="57">
        <v>105.59353549300585</v>
      </c>
      <c r="G292" s="57">
        <v>0</v>
      </c>
      <c r="H292" s="57">
        <v>111.19709847234991</v>
      </c>
      <c r="I292" s="67">
        <v>0.74170000000000003</v>
      </c>
      <c r="J292" s="57">
        <v>0.83499999999999996</v>
      </c>
      <c r="L292" s="68">
        <f t="shared" si="16"/>
        <v>149.92193403309952</v>
      </c>
      <c r="M292" s="68">
        <f t="shared" si="17"/>
        <v>0</v>
      </c>
      <c r="O292" s="68">
        <v>221.76905342968951</v>
      </c>
      <c r="P292" s="68">
        <v>126.5626700161762</v>
      </c>
      <c r="Q292" s="69">
        <f t="shared" si="18"/>
        <v>71.847119396589989</v>
      </c>
      <c r="R292" s="69">
        <f t="shared" si="19"/>
        <v>-23.359264016923319</v>
      </c>
    </row>
    <row r="293" spans="1:18" x14ac:dyDescent="0.35">
      <c r="A293" t="s">
        <v>108</v>
      </c>
      <c r="B293" t="s">
        <v>96</v>
      </c>
      <c r="C293" s="66">
        <v>30004078</v>
      </c>
      <c r="D293" s="66">
        <v>4</v>
      </c>
      <c r="E293" s="57">
        <v>102.31158733556224</v>
      </c>
      <c r="F293" s="57">
        <v>102.35081036017699</v>
      </c>
      <c r="G293" s="57">
        <v>0</v>
      </c>
      <c r="H293" s="57">
        <v>105.05462687546772</v>
      </c>
      <c r="I293" s="67">
        <v>0.74080000000000001</v>
      </c>
      <c r="J293" s="57">
        <v>0.83499999999999996</v>
      </c>
      <c r="L293" s="68">
        <f t="shared" si="16"/>
        <v>141.81240128977822</v>
      </c>
      <c r="M293" s="68">
        <f t="shared" si="17"/>
        <v>0</v>
      </c>
      <c r="O293" s="68">
        <v>214.49437133796576</v>
      </c>
      <c r="P293" s="68">
        <v>122.67612451003208</v>
      </c>
      <c r="Q293" s="69">
        <f t="shared" si="18"/>
        <v>72.681970048187537</v>
      </c>
      <c r="R293" s="69">
        <f t="shared" si="19"/>
        <v>-19.13627677974614</v>
      </c>
    </row>
    <row r="294" spans="1:18" x14ac:dyDescent="0.35">
      <c r="A294" t="s">
        <v>108</v>
      </c>
      <c r="B294" t="s">
        <v>96</v>
      </c>
      <c r="C294" s="66">
        <v>30004078</v>
      </c>
      <c r="D294" s="66">
        <v>5</v>
      </c>
      <c r="E294" s="57">
        <v>107.1683754979307</v>
      </c>
      <c r="F294" s="57">
        <v>107.2162260410847</v>
      </c>
      <c r="G294" s="57">
        <v>0</v>
      </c>
      <c r="H294" s="57">
        <v>108.73836605169205</v>
      </c>
      <c r="I294" s="67">
        <v>0.74129999999999996</v>
      </c>
      <c r="J294" s="57">
        <v>0.83499999999999996</v>
      </c>
      <c r="L294" s="68">
        <f t="shared" si="16"/>
        <v>146.68604620489958</v>
      </c>
      <c r="M294" s="68">
        <f t="shared" si="17"/>
        <v>0</v>
      </c>
      <c r="O294" s="68">
        <v>224.64222447324846</v>
      </c>
      <c r="P294" s="68">
        <v>128.50752575871954</v>
      </c>
      <c r="Q294" s="69">
        <f t="shared" si="18"/>
        <v>77.956178268348879</v>
      </c>
      <c r="R294" s="69">
        <f t="shared" si="19"/>
        <v>-18.178520446180045</v>
      </c>
    </row>
    <row r="295" spans="1:18" x14ac:dyDescent="0.35">
      <c r="A295" t="s">
        <v>108</v>
      </c>
      <c r="B295" t="s">
        <v>96</v>
      </c>
      <c r="C295" s="66">
        <v>30004078</v>
      </c>
      <c r="D295" s="66">
        <v>6</v>
      </c>
      <c r="E295" s="57">
        <v>99.21909457414273</v>
      </c>
      <c r="F295" s="57">
        <v>99.250174334908735</v>
      </c>
      <c r="G295" s="57">
        <v>0</v>
      </c>
      <c r="H295" s="57">
        <v>98.567758361351395</v>
      </c>
      <c r="I295" s="67">
        <v>0.73970000000000002</v>
      </c>
      <c r="J295" s="57">
        <v>0.83499999999999996</v>
      </c>
      <c r="L295" s="68">
        <f t="shared" si="16"/>
        <v>133.253695229622</v>
      </c>
      <c r="M295" s="68">
        <f t="shared" si="17"/>
        <v>0</v>
      </c>
      <c r="O295" s="68">
        <v>208.25412554986343</v>
      </c>
      <c r="P295" s="68">
        <v>118.95993053097597</v>
      </c>
      <c r="Q295" s="69">
        <f t="shared" si="18"/>
        <v>75.000430320241435</v>
      </c>
      <c r="R295" s="69">
        <f t="shared" si="19"/>
        <v>-14.293764698646029</v>
      </c>
    </row>
    <row r="296" spans="1:18" x14ac:dyDescent="0.35">
      <c r="A296" t="s">
        <v>108</v>
      </c>
      <c r="B296" t="s">
        <v>96</v>
      </c>
      <c r="C296" s="66">
        <v>30004078</v>
      </c>
      <c r="D296" s="66">
        <v>7</v>
      </c>
      <c r="E296" s="57">
        <v>98.114135434286496</v>
      </c>
      <c r="F296" s="57">
        <v>98.140940612954324</v>
      </c>
      <c r="G296" s="57">
        <v>0</v>
      </c>
      <c r="H296" s="57">
        <v>96.414187765539396</v>
      </c>
      <c r="I296" s="67">
        <v>0.73929999999999996</v>
      </c>
      <c r="J296" s="57">
        <v>0.83499999999999996</v>
      </c>
      <c r="L296" s="68">
        <f t="shared" si="16"/>
        <v>130.41280639191046</v>
      </c>
      <c r="M296" s="68">
        <f t="shared" si="17"/>
        <v>0</v>
      </c>
      <c r="O296" s="68">
        <v>205.7950631869179</v>
      </c>
      <c r="P296" s="68">
        <v>117.63048223288023</v>
      </c>
      <c r="Q296" s="69">
        <f t="shared" si="18"/>
        <v>75.382256795007436</v>
      </c>
      <c r="R296" s="69">
        <f t="shared" si="19"/>
        <v>-12.782324159030239</v>
      </c>
    </row>
    <row r="297" spans="1:18" x14ac:dyDescent="0.35">
      <c r="A297" t="s">
        <v>108</v>
      </c>
      <c r="B297" t="s">
        <v>96</v>
      </c>
      <c r="C297" s="66">
        <v>30004078</v>
      </c>
      <c r="D297" s="66">
        <v>8</v>
      </c>
      <c r="E297" s="57">
        <v>96.55164795571433</v>
      </c>
      <c r="F297" s="57">
        <v>96.581695022114545</v>
      </c>
      <c r="G297" s="57">
        <v>0</v>
      </c>
      <c r="H297" s="57">
        <v>93.650293520035689</v>
      </c>
      <c r="I297" s="67">
        <v>0.73870000000000002</v>
      </c>
      <c r="J297" s="57">
        <v>0.83499999999999996</v>
      </c>
      <c r="L297" s="68">
        <f t="shared" si="16"/>
        <v>126.77716734809216</v>
      </c>
      <c r="M297" s="68">
        <f t="shared" si="17"/>
        <v>0</v>
      </c>
      <c r="O297" s="68">
        <v>202.41035659027042</v>
      </c>
      <c r="P297" s="68">
        <v>115.7616575327071</v>
      </c>
      <c r="Q297" s="69">
        <f t="shared" si="18"/>
        <v>75.633189242178261</v>
      </c>
      <c r="R297" s="69">
        <f t="shared" si="19"/>
        <v>-11.015509815385059</v>
      </c>
    </row>
    <row r="298" spans="1:18" x14ac:dyDescent="0.35">
      <c r="A298" t="s">
        <v>108</v>
      </c>
      <c r="B298" t="s">
        <v>96</v>
      </c>
      <c r="C298" s="66">
        <v>30004078</v>
      </c>
      <c r="D298" s="66">
        <v>9</v>
      </c>
      <c r="E298" s="57">
        <v>96.484726940816671</v>
      </c>
      <c r="F298" s="57">
        <v>96.513557311032685</v>
      </c>
      <c r="G298" s="57">
        <v>0</v>
      </c>
      <c r="H298" s="57">
        <v>95.302526830954648</v>
      </c>
      <c r="I298" s="67">
        <v>0.73909999999999998</v>
      </c>
      <c r="J298" s="57">
        <v>0.83499999999999996</v>
      </c>
      <c r="L298" s="68">
        <f t="shared" si="16"/>
        <v>128.94402223103052</v>
      </c>
      <c r="M298" s="68">
        <f t="shared" si="17"/>
        <v>0</v>
      </c>
      <c r="O298" s="68">
        <v>202.14124920979285</v>
      </c>
      <c r="P298" s="68">
        <v>115.67997933422258</v>
      </c>
      <c r="Q298" s="69">
        <f t="shared" si="18"/>
        <v>73.19722697876233</v>
      </c>
      <c r="R298" s="69">
        <f t="shared" si="19"/>
        <v>-13.264042896807936</v>
      </c>
    </row>
    <row r="299" spans="1:18" x14ac:dyDescent="0.35">
      <c r="A299" t="s">
        <v>108</v>
      </c>
      <c r="B299" t="s">
        <v>96</v>
      </c>
      <c r="C299" s="66">
        <v>30004078</v>
      </c>
      <c r="D299" s="66">
        <v>10</v>
      </c>
      <c r="E299" s="57">
        <v>96.080738724464254</v>
      </c>
      <c r="F299" s="57">
        <v>96.109880763730459</v>
      </c>
      <c r="G299" s="57">
        <v>0</v>
      </c>
      <c r="H299" s="57">
        <v>93.763639340070355</v>
      </c>
      <c r="I299" s="67">
        <v>0.73880000000000001</v>
      </c>
      <c r="J299" s="57">
        <v>0.83499999999999996</v>
      </c>
      <c r="L299" s="68">
        <f t="shared" si="16"/>
        <v>126.91342628596421</v>
      </c>
      <c r="M299" s="68">
        <f t="shared" si="17"/>
        <v>0</v>
      </c>
      <c r="O299" s="68">
        <v>201.22277402299639</v>
      </c>
      <c r="P299" s="68">
        <v>115.1961437886313</v>
      </c>
      <c r="Q299" s="69">
        <f t="shared" si="18"/>
        <v>74.309347737032184</v>
      </c>
      <c r="R299" s="69">
        <f t="shared" si="19"/>
        <v>-11.717282497332903</v>
      </c>
    </row>
    <row r="300" spans="1:18" x14ac:dyDescent="0.35">
      <c r="A300" t="s">
        <v>108</v>
      </c>
      <c r="B300" t="s">
        <v>96</v>
      </c>
      <c r="C300" s="66">
        <v>30004078</v>
      </c>
      <c r="D300" s="66">
        <v>11</v>
      </c>
      <c r="E300" s="57">
        <v>97.55798539971785</v>
      </c>
      <c r="F300" s="57">
        <v>97.618521359637157</v>
      </c>
      <c r="G300" s="57">
        <v>0</v>
      </c>
      <c r="H300" s="57">
        <v>102.54794045289674</v>
      </c>
      <c r="I300" s="67">
        <v>0.74029999999999996</v>
      </c>
      <c r="J300" s="57">
        <v>0.83499999999999996</v>
      </c>
      <c r="L300" s="68">
        <f t="shared" si="16"/>
        <v>138.52214028488012</v>
      </c>
      <c r="M300" s="68">
        <f t="shared" si="17"/>
        <v>0</v>
      </c>
      <c r="O300" s="68">
        <v>204.36215814136696</v>
      </c>
      <c r="P300" s="68">
        <v>117.00424388114766</v>
      </c>
      <c r="Q300" s="69">
        <f t="shared" si="18"/>
        <v>65.840017856486838</v>
      </c>
      <c r="R300" s="69">
        <f t="shared" si="19"/>
        <v>-21.517896403732465</v>
      </c>
    </row>
    <row r="301" spans="1:18" x14ac:dyDescent="0.35">
      <c r="A301" t="s">
        <v>108</v>
      </c>
      <c r="B301" t="s">
        <v>96</v>
      </c>
      <c r="C301" s="66">
        <v>30004078</v>
      </c>
      <c r="D301" s="66">
        <v>12</v>
      </c>
      <c r="E301" s="57">
        <v>100.54490541733367</v>
      </c>
      <c r="F301" s="57">
        <v>100.59834260372971</v>
      </c>
      <c r="G301" s="57">
        <v>0</v>
      </c>
      <c r="H301" s="57">
        <v>103.11031010256953</v>
      </c>
      <c r="I301" s="67">
        <v>0.74039999999999995</v>
      </c>
      <c r="J301" s="57">
        <v>0.83499999999999996</v>
      </c>
      <c r="L301" s="68">
        <f t="shared" si="16"/>
        <v>139.26297960908906</v>
      </c>
      <c r="M301" s="68">
        <f t="shared" si="17"/>
        <v>0</v>
      </c>
      <c r="O301" s="68">
        <v>210.8921065591833</v>
      </c>
      <c r="P301" s="68">
        <v>120.57570759826319</v>
      </c>
      <c r="Q301" s="69">
        <f t="shared" si="18"/>
        <v>71.629126950094246</v>
      </c>
      <c r="R301" s="69">
        <f t="shared" si="19"/>
        <v>-18.687272010825865</v>
      </c>
    </row>
    <row r="302" spans="1:18" x14ac:dyDescent="0.35">
      <c r="A302" t="s">
        <v>108</v>
      </c>
      <c r="B302" t="s">
        <v>96</v>
      </c>
      <c r="C302" s="66">
        <v>30004078</v>
      </c>
      <c r="D302" s="66">
        <v>13</v>
      </c>
      <c r="E302" s="57">
        <v>96.332325217119603</v>
      </c>
      <c r="F302" s="57">
        <v>96.375680874539555</v>
      </c>
      <c r="G302" s="57">
        <v>0</v>
      </c>
      <c r="H302" s="57">
        <v>94.260617169727411</v>
      </c>
      <c r="I302" s="67">
        <v>0.7389</v>
      </c>
      <c r="J302" s="57">
        <v>0.83499999999999996</v>
      </c>
      <c r="L302" s="68">
        <f t="shared" si="16"/>
        <v>127.56884175088295</v>
      </c>
      <c r="M302" s="68">
        <f t="shared" si="17"/>
        <v>0</v>
      </c>
      <c r="O302" s="68">
        <v>201.84289102830513</v>
      </c>
      <c r="P302" s="68">
        <v>115.51466070210292</v>
      </c>
      <c r="Q302" s="69">
        <f t="shared" si="18"/>
        <v>74.274049277422179</v>
      </c>
      <c r="R302" s="69">
        <f t="shared" si="19"/>
        <v>-12.054181048780038</v>
      </c>
    </row>
    <row r="303" spans="1:18" x14ac:dyDescent="0.35">
      <c r="A303" t="s">
        <v>108</v>
      </c>
      <c r="B303" t="s">
        <v>96</v>
      </c>
      <c r="C303" s="66">
        <v>30004078</v>
      </c>
      <c r="D303" s="66">
        <v>14</v>
      </c>
      <c r="E303" s="57">
        <v>98.291775607792715</v>
      </c>
      <c r="F303" s="57">
        <v>98.333802232282466</v>
      </c>
      <c r="G303" s="57">
        <v>0</v>
      </c>
      <c r="H303" s="57">
        <v>95.646923747241701</v>
      </c>
      <c r="I303" s="67">
        <v>0.73909999999999998</v>
      </c>
      <c r="J303" s="57">
        <v>0.83499999999999996</v>
      </c>
      <c r="L303" s="68">
        <f t="shared" si="16"/>
        <v>129.40999018704059</v>
      </c>
      <c r="M303" s="68">
        <f t="shared" si="17"/>
        <v>0</v>
      </c>
      <c r="O303" s="68">
        <v>205.40320752194964</v>
      </c>
      <c r="P303" s="68">
        <v>117.86152998041833</v>
      </c>
      <c r="Q303" s="69">
        <f t="shared" si="18"/>
        <v>75.993217334909048</v>
      </c>
      <c r="R303" s="69">
        <f t="shared" si="19"/>
        <v>-11.548460206622266</v>
      </c>
    </row>
    <row r="304" spans="1:18" x14ac:dyDescent="0.35">
      <c r="A304" t="s">
        <v>108</v>
      </c>
      <c r="B304" t="s">
        <v>96</v>
      </c>
      <c r="C304" s="66">
        <v>30004078</v>
      </c>
      <c r="D304" s="66">
        <v>15</v>
      </c>
      <c r="E304" s="57">
        <v>80.981076329472458</v>
      </c>
      <c r="F304" s="57">
        <v>81.001536728006357</v>
      </c>
      <c r="G304" s="57">
        <v>0</v>
      </c>
      <c r="H304" s="57">
        <v>70.959332084442266</v>
      </c>
      <c r="I304" s="67">
        <v>0.73280000000000001</v>
      </c>
      <c r="J304" s="57">
        <v>0.83499999999999996</v>
      </c>
      <c r="L304" s="68">
        <f t="shared" si="16"/>
        <v>96.833149678551123</v>
      </c>
      <c r="M304" s="68">
        <f t="shared" si="17"/>
        <v>0</v>
      </c>
      <c r="O304" s="68">
        <v>169.51115172952316</v>
      </c>
      <c r="P304" s="68">
        <v>97.08821868604025</v>
      </c>
      <c r="Q304" s="69">
        <f t="shared" si="18"/>
        <v>72.67800205097204</v>
      </c>
      <c r="R304" s="69">
        <f t="shared" si="19"/>
        <v>0.25506900748912642</v>
      </c>
    </row>
    <row r="305" spans="1:18" x14ac:dyDescent="0.35">
      <c r="A305" t="s">
        <v>108</v>
      </c>
      <c r="B305" t="s">
        <v>96</v>
      </c>
      <c r="C305" s="66">
        <v>30004078</v>
      </c>
      <c r="D305" s="66">
        <v>16</v>
      </c>
      <c r="E305" s="57">
        <v>112.9281302953963</v>
      </c>
      <c r="F305" s="57">
        <v>113.03082488090401</v>
      </c>
      <c r="G305" s="57">
        <v>0</v>
      </c>
      <c r="H305" s="57">
        <v>125.46995298474253</v>
      </c>
      <c r="I305" s="67">
        <v>0.74350000000000005</v>
      </c>
      <c r="J305" s="57">
        <v>0.83499999999999996</v>
      </c>
      <c r="L305" s="68">
        <f t="shared" si="16"/>
        <v>168.75582109582047</v>
      </c>
      <c r="M305" s="68">
        <f t="shared" si="17"/>
        <v>0</v>
      </c>
      <c r="O305" s="68">
        <v>235.83297276926245</v>
      </c>
      <c r="P305" s="68">
        <v>135.47644201038682</v>
      </c>
      <c r="Q305" s="69">
        <f t="shared" si="18"/>
        <v>67.077151673441989</v>
      </c>
      <c r="R305" s="69">
        <f t="shared" si="19"/>
        <v>-33.279379085433646</v>
      </c>
    </row>
    <row r="306" spans="1:18" hidden="1" x14ac:dyDescent="0.35">
      <c r="A306" t="s">
        <v>108</v>
      </c>
      <c r="B306" t="s">
        <v>46</v>
      </c>
      <c r="C306" s="66">
        <v>30004079</v>
      </c>
      <c r="D306" s="66">
        <v>1</v>
      </c>
      <c r="E306" s="57">
        <v>113.21504716773855</v>
      </c>
      <c r="F306" s="57">
        <v>113.21921900518066</v>
      </c>
      <c r="G306" s="57">
        <v>0</v>
      </c>
      <c r="H306" s="57">
        <v>68.931654036955365</v>
      </c>
      <c r="I306" s="67">
        <v>0.83499999999999996</v>
      </c>
      <c r="J306" s="57">
        <v>0.83499999999999996</v>
      </c>
      <c r="L306" s="68">
        <f t="shared" si="16"/>
        <v>82.552879086174087</v>
      </c>
      <c r="M306" s="68">
        <f t="shared" si="17"/>
        <v>0</v>
      </c>
      <c r="O306" s="68">
        <v>237.62228281844716</v>
      </c>
      <c r="P306" s="68">
        <v>135.70233288418427</v>
      </c>
      <c r="Q306" s="69">
        <f t="shared" si="18"/>
        <v>155.06940373227309</v>
      </c>
      <c r="R306" s="69">
        <f t="shared" si="19"/>
        <v>53.149453798010185</v>
      </c>
    </row>
    <row r="307" spans="1:18" hidden="1" x14ac:dyDescent="0.35">
      <c r="A307" t="s">
        <v>108</v>
      </c>
      <c r="B307" t="s">
        <v>46</v>
      </c>
      <c r="C307" s="66">
        <v>30004079</v>
      </c>
      <c r="D307" s="66">
        <v>2</v>
      </c>
      <c r="E307" s="57">
        <v>105.32545330485769</v>
      </c>
      <c r="F307" s="57">
        <v>105.33611770388409</v>
      </c>
      <c r="G307" s="57">
        <v>0</v>
      </c>
      <c r="H307" s="57">
        <v>55.302958566869073</v>
      </c>
      <c r="I307" s="67">
        <v>0.83499999999999996</v>
      </c>
      <c r="J307" s="57">
        <v>0.83499999999999996</v>
      </c>
      <c r="L307" s="68">
        <f t="shared" si="16"/>
        <v>66.231088104034825</v>
      </c>
      <c r="M307" s="68">
        <f t="shared" si="17"/>
        <v>0</v>
      </c>
      <c r="O307" s="68">
        <v>220.52512209947278</v>
      </c>
      <c r="P307" s="68">
        <v>126.25412378238782</v>
      </c>
      <c r="Q307" s="69">
        <f t="shared" si="18"/>
        <v>154.29403399543796</v>
      </c>
      <c r="R307" s="69">
        <f t="shared" si="19"/>
        <v>60.023035678352997</v>
      </c>
    </row>
    <row r="308" spans="1:18" hidden="1" x14ac:dyDescent="0.35">
      <c r="A308" t="s">
        <v>108</v>
      </c>
      <c r="B308" t="s">
        <v>46</v>
      </c>
      <c r="C308" s="66">
        <v>30004079</v>
      </c>
      <c r="D308" s="66">
        <v>3</v>
      </c>
      <c r="E308" s="57">
        <v>105.58179236837877</v>
      </c>
      <c r="F308" s="57">
        <v>105.59353549300585</v>
      </c>
      <c r="G308" s="57">
        <v>0</v>
      </c>
      <c r="H308" s="57">
        <v>52.468913908909279</v>
      </c>
      <c r="I308" s="67">
        <v>0.83499999999999996</v>
      </c>
      <c r="J308" s="57">
        <v>0.83499999999999996</v>
      </c>
      <c r="L308" s="68">
        <f t="shared" si="16"/>
        <v>62.837022645400339</v>
      </c>
      <c r="M308" s="68">
        <f t="shared" si="17"/>
        <v>0</v>
      </c>
      <c r="O308" s="68">
        <v>221.76905342968951</v>
      </c>
      <c r="P308" s="68">
        <v>126.5626700161762</v>
      </c>
      <c r="Q308" s="69">
        <f t="shared" si="18"/>
        <v>158.93203078428917</v>
      </c>
      <c r="R308" s="69">
        <f t="shared" si="19"/>
        <v>63.72564737077586</v>
      </c>
    </row>
    <row r="309" spans="1:18" hidden="1" x14ac:dyDescent="0.35">
      <c r="A309" t="s">
        <v>108</v>
      </c>
      <c r="B309" t="s">
        <v>46</v>
      </c>
      <c r="C309" s="66">
        <v>30004079</v>
      </c>
      <c r="D309" s="66">
        <v>4</v>
      </c>
      <c r="E309" s="57">
        <v>102.33714263024814</v>
      </c>
      <c r="F309" s="57">
        <v>102.35081036017699</v>
      </c>
      <c r="G309" s="57">
        <v>0</v>
      </c>
      <c r="H309" s="57">
        <v>49.03347738263237</v>
      </c>
      <c r="I309" s="67">
        <v>0.83499999999999996</v>
      </c>
      <c r="J309" s="57">
        <v>0.83499999999999996</v>
      </c>
      <c r="L309" s="68">
        <f t="shared" si="16"/>
        <v>58.722727404350145</v>
      </c>
      <c r="M309" s="68">
        <f t="shared" si="17"/>
        <v>0</v>
      </c>
      <c r="O309" s="68">
        <v>214.49437133796576</v>
      </c>
      <c r="P309" s="68">
        <v>122.67612451003208</v>
      </c>
      <c r="Q309" s="69">
        <f t="shared" si="18"/>
        <v>155.77164393361562</v>
      </c>
      <c r="R309" s="69">
        <f t="shared" si="19"/>
        <v>63.953397105681937</v>
      </c>
    </row>
    <row r="310" spans="1:18" hidden="1" x14ac:dyDescent="0.35">
      <c r="A310" t="s">
        <v>108</v>
      </c>
      <c r="B310" t="s">
        <v>46</v>
      </c>
      <c r="C310" s="66">
        <v>30004079</v>
      </c>
      <c r="D310" s="66">
        <v>5</v>
      </c>
      <c r="E310" s="57">
        <v>107.20511099377774</v>
      </c>
      <c r="F310" s="57">
        <v>107.2162260410847</v>
      </c>
      <c r="G310" s="57">
        <v>0</v>
      </c>
      <c r="H310" s="57">
        <v>49.282278879028716</v>
      </c>
      <c r="I310" s="67">
        <v>0.83499999999999996</v>
      </c>
      <c r="J310" s="57">
        <v>0.83499999999999996</v>
      </c>
      <c r="L310" s="68">
        <f t="shared" si="16"/>
        <v>59.020693268297869</v>
      </c>
      <c r="M310" s="68">
        <f t="shared" si="17"/>
        <v>0</v>
      </c>
      <c r="O310" s="68">
        <v>224.64222447324846</v>
      </c>
      <c r="P310" s="68">
        <v>128.50752575871954</v>
      </c>
      <c r="Q310" s="69">
        <f t="shared" si="18"/>
        <v>165.6215312049506</v>
      </c>
      <c r="R310" s="69">
        <f t="shared" si="19"/>
        <v>69.486832490421676</v>
      </c>
    </row>
    <row r="311" spans="1:18" hidden="1" x14ac:dyDescent="0.35">
      <c r="A311" t="s">
        <v>108</v>
      </c>
      <c r="B311" t="s">
        <v>46</v>
      </c>
      <c r="C311" s="66">
        <v>30004079</v>
      </c>
      <c r="D311" s="66">
        <v>6</v>
      </c>
      <c r="E311" s="57">
        <v>99.237646271794901</v>
      </c>
      <c r="F311" s="57">
        <v>99.250174334908735</v>
      </c>
      <c r="G311" s="57">
        <v>0</v>
      </c>
      <c r="H311" s="57">
        <v>43.793803811075264</v>
      </c>
      <c r="I311" s="67">
        <v>0.83499999999999996</v>
      </c>
      <c r="J311" s="57">
        <v>0.83499999999999996</v>
      </c>
      <c r="L311" s="68">
        <f t="shared" si="16"/>
        <v>52.44766923482068</v>
      </c>
      <c r="M311" s="68">
        <f t="shared" si="17"/>
        <v>0</v>
      </c>
      <c r="O311" s="68">
        <v>208.25412554986343</v>
      </c>
      <c r="P311" s="68">
        <v>118.95993053097597</v>
      </c>
      <c r="Q311" s="69">
        <f t="shared" si="18"/>
        <v>155.80645631504274</v>
      </c>
      <c r="R311" s="69">
        <f t="shared" si="19"/>
        <v>66.512261296155287</v>
      </c>
    </row>
    <row r="312" spans="1:18" hidden="1" x14ac:dyDescent="0.35">
      <c r="A312" t="s">
        <v>108</v>
      </c>
      <c r="B312" t="s">
        <v>46</v>
      </c>
      <c r="C312" s="66">
        <v>30004079</v>
      </c>
      <c r="D312" s="66">
        <v>7</v>
      </c>
      <c r="E312" s="57">
        <v>98.128273126426635</v>
      </c>
      <c r="F312" s="57">
        <v>98.140940612954324</v>
      </c>
      <c r="G312" s="57">
        <v>0</v>
      </c>
      <c r="H312" s="57">
        <v>42.418025887656654</v>
      </c>
      <c r="I312" s="67">
        <v>0.83499999999999996</v>
      </c>
      <c r="J312" s="57">
        <v>0.83499999999999996</v>
      </c>
      <c r="L312" s="68">
        <f t="shared" si="16"/>
        <v>50.800031003181623</v>
      </c>
      <c r="M312" s="68">
        <f t="shared" si="17"/>
        <v>0</v>
      </c>
      <c r="O312" s="68">
        <v>205.7950631869179</v>
      </c>
      <c r="P312" s="68">
        <v>117.63048223288023</v>
      </c>
      <c r="Q312" s="69">
        <f t="shared" si="18"/>
        <v>154.99503218373627</v>
      </c>
      <c r="R312" s="69">
        <f t="shared" si="19"/>
        <v>66.83045122969861</v>
      </c>
    </row>
    <row r="313" spans="1:18" hidden="1" x14ac:dyDescent="0.35">
      <c r="A313" t="s">
        <v>108</v>
      </c>
      <c r="B313" t="s">
        <v>46</v>
      </c>
      <c r="C313" s="66">
        <v>30004079</v>
      </c>
      <c r="D313" s="66">
        <v>8</v>
      </c>
      <c r="E313" s="57">
        <v>96.567762001951067</v>
      </c>
      <c r="F313" s="57">
        <v>96.581695022114545</v>
      </c>
      <c r="G313" s="57">
        <v>0</v>
      </c>
      <c r="H313" s="57">
        <v>40.959028977999225</v>
      </c>
      <c r="I313" s="67">
        <v>0.83499999999999996</v>
      </c>
      <c r="J313" s="57">
        <v>0.83499999999999996</v>
      </c>
      <c r="L313" s="68">
        <f t="shared" si="16"/>
        <v>49.052729314969135</v>
      </c>
      <c r="M313" s="68">
        <f t="shared" si="17"/>
        <v>0</v>
      </c>
      <c r="O313" s="68">
        <v>202.41035659027042</v>
      </c>
      <c r="P313" s="68">
        <v>115.7616575327071</v>
      </c>
      <c r="Q313" s="69">
        <f t="shared" si="18"/>
        <v>153.3576272753013</v>
      </c>
      <c r="R313" s="69">
        <f t="shared" si="19"/>
        <v>66.708928217737963</v>
      </c>
    </row>
    <row r="314" spans="1:18" hidden="1" x14ac:dyDescent="0.35">
      <c r="A314" t="s">
        <v>108</v>
      </c>
      <c r="B314" t="s">
        <v>46</v>
      </c>
      <c r="C314" s="66">
        <v>30004079</v>
      </c>
      <c r="D314" s="66">
        <v>9</v>
      </c>
      <c r="E314" s="57">
        <v>96.499898852131494</v>
      </c>
      <c r="F314" s="57">
        <v>96.513557311032685</v>
      </c>
      <c r="G314" s="57">
        <v>0</v>
      </c>
      <c r="H314" s="57">
        <v>42.710546349455932</v>
      </c>
      <c r="I314" s="67">
        <v>0.83499999999999996</v>
      </c>
      <c r="J314" s="57">
        <v>0.83499999999999996</v>
      </c>
      <c r="L314" s="68">
        <f t="shared" si="16"/>
        <v>51.150354909528062</v>
      </c>
      <c r="M314" s="68">
        <f t="shared" si="17"/>
        <v>0</v>
      </c>
      <c r="O314" s="68">
        <v>202.14124920979285</v>
      </c>
      <c r="P314" s="68">
        <v>115.67997933422258</v>
      </c>
      <c r="Q314" s="69">
        <f t="shared" si="18"/>
        <v>150.99089430026478</v>
      </c>
      <c r="R314" s="69">
        <f t="shared" si="19"/>
        <v>64.529624424694518</v>
      </c>
    </row>
    <row r="315" spans="1:18" hidden="1" x14ac:dyDescent="0.35">
      <c r="A315" t="s">
        <v>108</v>
      </c>
      <c r="B315" t="s">
        <v>46</v>
      </c>
      <c r="C315" s="66">
        <v>30004079</v>
      </c>
      <c r="D315" s="66">
        <v>10</v>
      </c>
      <c r="E315" s="57">
        <v>96.095489619934355</v>
      </c>
      <c r="F315" s="57">
        <v>96.109880763730459</v>
      </c>
      <c r="G315" s="57">
        <v>0</v>
      </c>
      <c r="H315" s="57">
        <v>41.471688284542637</v>
      </c>
      <c r="I315" s="67">
        <v>0.83499999999999996</v>
      </c>
      <c r="J315" s="57">
        <v>0.83499999999999996</v>
      </c>
      <c r="L315" s="68">
        <f t="shared" si="16"/>
        <v>49.666692556338489</v>
      </c>
      <c r="M315" s="68">
        <f t="shared" si="17"/>
        <v>0</v>
      </c>
      <c r="O315" s="68">
        <v>201.22277402299639</v>
      </c>
      <c r="P315" s="68">
        <v>115.1961437886313</v>
      </c>
      <c r="Q315" s="69">
        <f t="shared" si="18"/>
        <v>151.5560814666579</v>
      </c>
      <c r="R315" s="69">
        <f t="shared" si="19"/>
        <v>65.529451232292814</v>
      </c>
    </row>
    <row r="316" spans="1:18" hidden="1" x14ac:dyDescent="0.35">
      <c r="A316" t="s">
        <v>108</v>
      </c>
      <c r="B316" t="s">
        <v>46</v>
      </c>
      <c r="C316" s="66">
        <v>30004079</v>
      </c>
      <c r="D316" s="66">
        <v>11</v>
      </c>
      <c r="E316" s="57">
        <v>97.601027910633007</v>
      </c>
      <c r="F316" s="57">
        <v>97.618521359637157</v>
      </c>
      <c r="G316" s="57">
        <v>0</v>
      </c>
      <c r="H316" s="57">
        <v>50.281265114076589</v>
      </c>
      <c r="I316" s="67">
        <v>0.83499999999999996</v>
      </c>
      <c r="J316" s="57">
        <v>0.83499999999999996</v>
      </c>
      <c r="L316" s="68">
        <f t="shared" si="16"/>
        <v>60.217083968954</v>
      </c>
      <c r="M316" s="68">
        <f t="shared" si="17"/>
        <v>0</v>
      </c>
      <c r="O316" s="68">
        <v>204.36215814136696</v>
      </c>
      <c r="P316" s="68">
        <v>117.00424388114766</v>
      </c>
      <c r="Q316" s="69">
        <f t="shared" si="18"/>
        <v>144.14507417241296</v>
      </c>
      <c r="R316" s="69">
        <f t="shared" si="19"/>
        <v>56.787159912193658</v>
      </c>
    </row>
    <row r="317" spans="1:18" hidden="1" x14ac:dyDescent="0.35">
      <c r="A317" t="s">
        <v>108</v>
      </c>
      <c r="B317" t="s">
        <v>46</v>
      </c>
      <c r="C317" s="66">
        <v>30004079</v>
      </c>
      <c r="D317" s="66">
        <v>12</v>
      </c>
      <c r="E317" s="57">
        <v>100.58057584551138</v>
      </c>
      <c r="F317" s="57">
        <v>100.59834260372971</v>
      </c>
      <c r="G317" s="57">
        <v>0</v>
      </c>
      <c r="H317" s="57">
        <v>48.910793208444268</v>
      </c>
      <c r="I317" s="67">
        <v>0.83499999999999996</v>
      </c>
      <c r="J317" s="57">
        <v>0.83499999999999996</v>
      </c>
      <c r="L317" s="68">
        <f t="shared" si="16"/>
        <v>58.575800249633858</v>
      </c>
      <c r="M317" s="68">
        <f t="shared" si="17"/>
        <v>0</v>
      </c>
      <c r="O317" s="68">
        <v>210.8921065591833</v>
      </c>
      <c r="P317" s="68">
        <v>120.57570759826319</v>
      </c>
      <c r="Q317" s="69">
        <f t="shared" si="18"/>
        <v>152.31630630954945</v>
      </c>
      <c r="R317" s="69">
        <f t="shared" si="19"/>
        <v>61.999907348629336</v>
      </c>
    </row>
    <row r="318" spans="1:18" hidden="1" x14ac:dyDescent="0.35">
      <c r="A318" t="s">
        <v>108</v>
      </c>
      <c r="B318" t="s">
        <v>46</v>
      </c>
      <c r="C318" s="66">
        <v>30004079</v>
      </c>
      <c r="D318" s="66">
        <v>13</v>
      </c>
      <c r="E318" s="57">
        <v>96.354220382244108</v>
      </c>
      <c r="F318" s="57">
        <v>96.375680874539555</v>
      </c>
      <c r="G318" s="57">
        <v>0</v>
      </c>
      <c r="H318" s="57">
        <v>43.337016951897525</v>
      </c>
      <c r="I318" s="67">
        <v>0.83499999999999996</v>
      </c>
      <c r="J318" s="57">
        <v>0.83499999999999996</v>
      </c>
      <c r="L318" s="68">
        <f t="shared" si="16"/>
        <v>51.900619104068895</v>
      </c>
      <c r="M318" s="68">
        <f t="shared" si="17"/>
        <v>0</v>
      </c>
      <c r="O318" s="68">
        <v>201.84289102830513</v>
      </c>
      <c r="P318" s="68">
        <v>115.51466070210292</v>
      </c>
      <c r="Q318" s="69">
        <f t="shared" si="18"/>
        <v>149.94227192423625</v>
      </c>
      <c r="R318" s="69">
        <f t="shared" si="19"/>
        <v>63.614041598034021</v>
      </c>
    </row>
    <row r="319" spans="1:18" hidden="1" x14ac:dyDescent="0.35">
      <c r="A319" t="s">
        <v>108</v>
      </c>
      <c r="B319" t="s">
        <v>46</v>
      </c>
      <c r="C319" s="66">
        <v>30004079</v>
      </c>
      <c r="D319" s="66">
        <v>14</v>
      </c>
      <c r="E319" s="57">
        <v>98.317172741909587</v>
      </c>
      <c r="F319" s="57">
        <v>98.333802232282466</v>
      </c>
      <c r="G319" s="57">
        <v>0</v>
      </c>
      <c r="H319" s="57">
        <v>43.218804634093246</v>
      </c>
      <c r="I319" s="67">
        <v>0.83499999999999996</v>
      </c>
      <c r="J319" s="57">
        <v>0.83499999999999996</v>
      </c>
      <c r="L319" s="68">
        <f t="shared" si="16"/>
        <v>51.75904746597994</v>
      </c>
      <c r="M319" s="68">
        <f t="shared" si="17"/>
        <v>0</v>
      </c>
      <c r="O319" s="68">
        <v>205.40320752194964</v>
      </c>
      <c r="P319" s="68">
        <v>117.86152998041833</v>
      </c>
      <c r="Q319" s="69">
        <f t="shared" si="18"/>
        <v>153.64416005596971</v>
      </c>
      <c r="R319" s="69">
        <f t="shared" si="19"/>
        <v>66.102482514438378</v>
      </c>
    </row>
    <row r="320" spans="1:18" hidden="1" x14ac:dyDescent="0.35">
      <c r="A320" t="s">
        <v>108</v>
      </c>
      <c r="B320" t="s">
        <v>46</v>
      </c>
      <c r="C320" s="66">
        <v>30004079</v>
      </c>
      <c r="D320" s="66">
        <v>15</v>
      </c>
      <c r="E320" s="57">
        <v>80.97730379971027</v>
      </c>
      <c r="F320" s="57">
        <v>81.001536728006357</v>
      </c>
      <c r="G320" s="57">
        <v>0</v>
      </c>
      <c r="H320" s="57">
        <v>29.282136426832871</v>
      </c>
      <c r="I320" s="67">
        <v>0.83499999999999996</v>
      </c>
      <c r="J320" s="57">
        <v>0.83499999999999996</v>
      </c>
      <c r="L320" s="68">
        <f t="shared" si="16"/>
        <v>35.068426858482482</v>
      </c>
      <c r="M320" s="68">
        <f t="shared" si="17"/>
        <v>0</v>
      </c>
      <c r="O320" s="68">
        <v>169.51115172952316</v>
      </c>
      <c r="P320" s="68">
        <v>97.08821868604025</v>
      </c>
      <c r="Q320" s="69">
        <f t="shared" si="18"/>
        <v>134.4427248710407</v>
      </c>
      <c r="R320" s="69">
        <f t="shared" si="19"/>
        <v>62.019791827557768</v>
      </c>
    </row>
    <row r="321" spans="1:18" hidden="1" x14ac:dyDescent="0.35">
      <c r="A321" t="s">
        <v>108</v>
      </c>
      <c r="B321" t="s">
        <v>46</v>
      </c>
      <c r="C321" s="66">
        <v>30004079</v>
      </c>
      <c r="D321" s="66">
        <v>16</v>
      </c>
      <c r="E321" s="57">
        <v>113.01967363406489</v>
      </c>
      <c r="F321" s="57">
        <v>113.03082488090401</v>
      </c>
      <c r="G321" s="57">
        <v>0</v>
      </c>
      <c r="H321" s="57">
        <v>63.749866959000691</v>
      </c>
      <c r="I321" s="67">
        <v>0.83499999999999996</v>
      </c>
      <c r="J321" s="57">
        <v>0.83499999999999996</v>
      </c>
      <c r="L321" s="68">
        <f t="shared" si="16"/>
        <v>76.347146058683464</v>
      </c>
      <c r="M321" s="68">
        <f t="shared" si="17"/>
        <v>0</v>
      </c>
      <c r="O321" s="68">
        <v>235.83297276926245</v>
      </c>
      <c r="P321" s="68">
        <v>135.47644201038682</v>
      </c>
      <c r="Q321" s="69">
        <f t="shared" si="18"/>
        <v>159.48582671057898</v>
      </c>
      <c r="R321" s="69">
        <f t="shared" si="19"/>
        <v>59.129295951703355</v>
      </c>
    </row>
  </sheetData>
  <autoFilter ref="A1:R321" xr:uid="{5E74B156-0B67-470C-80BA-5671A9043258}">
    <filterColumn colId="1">
      <filters>
        <filter val="Storage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5DDF-F9D9-4FCD-8388-725351037FBC}">
  <dimension ref="A1:O28"/>
  <sheetViews>
    <sheetView workbookViewId="0">
      <selection activeCell="E13" sqref="E13"/>
    </sheetView>
  </sheetViews>
  <sheetFormatPr defaultRowHeight="14.5" x14ac:dyDescent="0.35"/>
  <cols>
    <col min="3" max="3" width="37.26953125" bestFit="1" customWidth="1"/>
    <col min="4" max="4" width="8.7265625" bestFit="1" customWidth="1"/>
    <col min="7" max="7" width="10.7265625" bestFit="1" customWidth="1"/>
    <col min="8" max="8" width="12" bestFit="1" customWidth="1"/>
    <col min="9" max="9" width="9.54296875" bestFit="1" customWidth="1"/>
    <col min="10" max="10" width="10.1796875" bestFit="1" customWidth="1"/>
    <col min="11" max="11" width="11.453125" bestFit="1" customWidth="1"/>
    <col min="13" max="13" width="39.81640625" bestFit="1" customWidth="1"/>
  </cols>
  <sheetData>
    <row r="1" spans="1:15" ht="21" x14ac:dyDescent="0.5">
      <c r="A1" s="74" t="s">
        <v>171</v>
      </c>
    </row>
    <row r="4" spans="1:15" x14ac:dyDescent="0.35">
      <c r="A4" s="3"/>
      <c r="B4" s="3"/>
      <c r="C4" s="3"/>
      <c r="D4" s="3" t="s">
        <v>41</v>
      </c>
      <c r="E4" s="3" t="s">
        <v>34</v>
      </c>
      <c r="F4" s="3" t="s">
        <v>39</v>
      </c>
      <c r="G4" s="3" t="s">
        <v>35</v>
      </c>
      <c r="H4" s="3" t="s">
        <v>37</v>
      </c>
      <c r="I4" s="3" t="s">
        <v>38</v>
      </c>
      <c r="J4" s="3" t="s">
        <v>43</v>
      </c>
      <c r="K4" s="3" t="s">
        <v>44</v>
      </c>
      <c r="N4" t="s">
        <v>85</v>
      </c>
      <c r="O4" t="s">
        <v>88</v>
      </c>
    </row>
    <row r="5" spans="1:15" x14ac:dyDescent="0.35">
      <c r="A5" s="3" t="s">
        <v>31</v>
      </c>
      <c r="B5" s="3" t="s">
        <v>49</v>
      </c>
      <c r="C5" s="3" t="s">
        <v>48</v>
      </c>
      <c r="D5" s="3" t="s">
        <v>42</v>
      </c>
      <c r="E5" s="3"/>
      <c r="F5" s="3"/>
      <c r="G5" s="3" t="s">
        <v>36</v>
      </c>
      <c r="H5" s="3"/>
      <c r="I5" s="3" t="s">
        <v>51</v>
      </c>
      <c r="J5" s="3" t="s">
        <v>52</v>
      </c>
      <c r="K5" s="3"/>
      <c r="M5" t="s">
        <v>140</v>
      </c>
      <c r="N5" s="51">
        <v>116.97294174472245</v>
      </c>
      <c r="O5" s="51">
        <v>122.06655175353036</v>
      </c>
    </row>
    <row r="6" spans="1:15" x14ac:dyDescent="0.35">
      <c r="A6" t="s">
        <v>46</v>
      </c>
      <c r="B6">
        <v>163</v>
      </c>
      <c r="C6" s="2" t="s">
        <v>45</v>
      </c>
      <c r="D6" s="2">
        <v>0</v>
      </c>
      <c r="E6">
        <v>0.81</v>
      </c>
      <c r="F6" t="s">
        <v>40</v>
      </c>
      <c r="G6">
        <v>141.19999999999999</v>
      </c>
      <c r="H6">
        <v>0.83499999999999996</v>
      </c>
      <c r="I6" t="s">
        <v>50</v>
      </c>
      <c r="J6">
        <v>0</v>
      </c>
      <c r="K6">
        <v>0</v>
      </c>
      <c r="M6" t="s">
        <v>141</v>
      </c>
      <c r="N6" s="51">
        <v>99.250174334908749</v>
      </c>
      <c r="O6" s="51">
        <v>96.513557311032685</v>
      </c>
    </row>
    <row r="7" spans="1:15" x14ac:dyDescent="0.35">
      <c r="A7" t="s">
        <v>96</v>
      </c>
      <c r="B7">
        <v>196</v>
      </c>
      <c r="C7" s="2" t="s">
        <v>47</v>
      </c>
      <c r="D7" s="2">
        <v>50</v>
      </c>
      <c r="E7">
        <v>0.56999999999999995</v>
      </c>
      <c r="F7" t="s">
        <v>40</v>
      </c>
      <c r="G7">
        <v>38.799999999999997</v>
      </c>
      <c r="H7">
        <v>0.75700000000000001</v>
      </c>
      <c r="I7">
        <v>9.02</v>
      </c>
      <c r="J7">
        <v>350</v>
      </c>
      <c r="K7">
        <v>0.67</v>
      </c>
      <c r="M7" t="s">
        <v>168</v>
      </c>
      <c r="N7">
        <v>203</v>
      </c>
      <c r="O7">
        <v>209</v>
      </c>
    </row>
    <row r="8" spans="1:15" x14ac:dyDescent="0.35">
      <c r="M8" t="s">
        <v>169</v>
      </c>
      <c r="N8">
        <v>208</v>
      </c>
      <c r="O8">
        <v>202</v>
      </c>
    </row>
    <row r="9" spans="1:15" x14ac:dyDescent="0.35">
      <c r="A9" t="s">
        <v>96</v>
      </c>
      <c r="C9" t="s">
        <v>135</v>
      </c>
      <c r="D9">
        <v>50</v>
      </c>
      <c r="M9" t="s">
        <v>170</v>
      </c>
      <c r="N9">
        <v>119</v>
      </c>
      <c r="O9">
        <v>116</v>
      </c>
    </row>
    <row r="11" spans="1:15" x14ac:dyDescent="0.35">
      <c r="D11" s="97" t="s">
        <v>96</v>
      </c>
      <c r="E11" s="98"/>
      <c r="F11" s="99"/>
      <c r="G11" s="100" t="s">
        <v>46</v>
      </c>
      <c r="H11" s="101"/>
      <c r="I11" s="102" t="s">
        <v>138</v>
      </c>
      <c r="J11" s="103"/>
      <c r="K11" s="1"/>
    </row>
    <row r="12" spans="1:15" x14ac:dyDescent="0.35">
      <c r="C12" s="73" t="s">
        <v>161</v>
      </c>
      <c r="D12" s="77" t="s">
        <v>97</v>
      </c>
      <c r="E12" s="77" t="s">
        <v>98</v>
      </c>
      <c r="F12" s="77"/>
      <c r="G12" s="78" t="s">
        <v>97</v>
      </c>
      <c r="H12" s="78" t="s">
        <v>98</v>
      </c>
      <c r="I12" s="79" t="s">
        <v>97</v>
      </c>
      <c r="J12" s="79" t="s">
        <v>98</v>
      </c>
      <c r="K12" s="1"/>
    </row>
    <row r="13" spans="1:15" x14ac:dyDescent="0.35">
      <c r="C13" t="s">
        <v>80</v>
      </c>
      <c r="D13" s="59">
        <v>237.86001536913736</v>
      </c>
      <c r="E13" s="59">
        <v>237.62228281844716</v>
      </c>
      <c r="F13" s="55"/>
      <c r="G13" s="60">
        <v>135.57305928312286</v>
      </c>
      <c r="H13" s="60">
        <v>135.70233288418427</v>
      </c>
      <c r="I13" s="70">
        <v>113.20350450140758</v>
      </c>
      <c r="J13" s="70">
        <v>113.21921900518066</v>
      </c>
      <c r="K13" s="1"/>
    </row>
    <row r="14" spans="1:15" x14ac:dyDescent="0.35">
      <c r="C14" t="s">
        <v>81</v>
      </c>
      <c r="D14" s="59">
        <v>220.69047733785197</v>
      </c>
      <c r="E14" s="59">
        <v>220.52512209947278</v>
      </c>
      <c r="F14" s="55"/>
      <c r="G14" s="60">
        <v>126.13352995748055</v>
      </c>
      <c r="H14" s="60">
        <v>126.25412378238782</v>
      </c>
      <c r="I14" s="70">
        <v>105.32149751449626</v>
      </c>
      <c r="J14" s="70">
        <v>105.33611770388409</v>
      </c>
      <c r="K14" s="1"/>
    </row>
    <row r="15" spans="1:15" x14ac:dyDescent="0.35">
      <c r="C15" t="s">
        <v>82</v>
      </c>
      <c r="D15" s="59">
        <v>221.95118495400209</v>
      </c>
      <c r="E15" s="59">
        <v>221.76905342968951</v>
      </c>
      <c r="F15" s="55"/>
      <c r="G15" s="60">
        <v>126.4417718459452</v>
      </c>
      <c r="H15" s="60">
        <v>126.5626700161762</v>
      </c>
      <c r="I15" s="70">
        <v>105.57887949136423</v>
      </c>
      <c r="J15" s="70">
        <v>105.59353549300585</v>
      </c>
      <c r="K15" s="1"/>
    </row>
    <row r="16" spans="1:15" x14ac:dyDescent="0.35">
      <c r="C16" t="s">
        <v>83</v>
      </c>
      <c r="D16" s="59">
        <v>214.63387502253124</v>
      </c>
      <c r="E16" s="59">
        <v>214.49437133796576</v>
      </c>
      <c r="F16" s="55"/>
      <c r="G16" s="60">
        <v>122.55880784608706</v>
      </c>
      <c r="H16" s="60">
        <v>122.67612451003208</v>
      </c>
      <c r="I16" s="70">
        <v>102.33660455148269</v>
      </c>
      <c r="J16" s="70">
        <v>102.35081036017699</v>
      </c>
      <c r="K16" s="1"/>
    </row>
    <row r="17" spans="3:11" x14ac:dyDescent="0.35">
      <c r="C17" t="s">
        <v>84</v>
      </c>
      <c r="D17" s="59">
        <v>224.82406124579765</v>
      </c>
      <c r="E17" s="59">
        <v>224.64222447324846</v>
      </c>
      <c r="F17" s="55"/>
      <c r="G17" s="60">
        <v>128.38484404044294</v>
      </c>
      <c r="H17" s="60">
        <v>128.50752575871954</v>
      </c>
      <c r="I17" s="70">
        <v>107.20134477376985</v>
      </c>
      <c r="J17" s="70">
        <v>107.2162260410847</v>
      </c>
      <c r="K17" s="1"/>
    </row>
    <row r="18" spans="3:11" x14ac:dyDescent="0.35">
      <c r="C18" t="s">
        <v>85</v>
      </c>
      <c r="D18" s="59">
        <v>208.37715989932175</v>
      </c>
      <c r="E18" s="59">
        <v>208.25412554986343</v>
      </c>
      <c r="F18" s="55"/>
      <c r="G18" s="60">
        <v>118.84598658882427</v>
      </c>
      <c r="H18" s="60">
        <v>118.95993053097597</v>
      </c>
      <c r="I18" s="70">
        <v>99.236398801668258</v>
      </c>
      <c r="J18" s="70">
        <v>99.250174334908735</v>
      </c>
      <c r="K18" s="1"/>
    </row>
    <row r="19" spans="3:11" x14ac:dyDescent="0.35">
      <c r="C19" t="s">
        <v>86</v>
      </c>
      <c r="D19" s="59">
        <v>205.89544073165911</v>
      </c>
      <c r="E19" s="59">
        <v>205.7950631869179</v>
      </c>
      <c r="F19" s="55"/>
      <c r="G19" s="60">
        <v>117.51774729732965</v>
      </c>
      <c r="H19" s="60">
        <v>117.63048223288023</v>
      </c>
      <c r="I19" s="70">
        <v>98.127318993270251</v>
      </c>
      <c r="J19" s="70">
        <v>98.140940612954324</v>
      </c>
      <c r="K19" s="1"/>
    </row>
    <row r="20" spans="3:11" x14ac:dyDescent="0.35">
      <c r="C20" t="s">
        <v>87</v>
      </c>
      <c r="D20" s="59">
        <v>202.49273614972492</v>
      </c>
      <c r="E20" s="59">
        <v>202.41035659027042</v>
      </c>
      <c r="F20" s="55"/>
      <c r="G20" s="60">
        <v>115.65064656850807</v>
      </c>
      <c r="H20" s="60">
        <v>115.7616575327071</v>
      </c>
      <c r="I20" s="70">
        <v>96.568289884704228</v>
      </c>
      <c r="J20" s="70">
        <v>96.581695022114545</v>
      </c>
      <c r="K20" s="1"/>
    </row>
    <row r="21" spans="3:11" x14ac:dyDescent="0.35">
      <c r="C21" t="s">
        <v>88</v>
      </c>
      <c r="D21" s="59">
        <v>202.23413588263827</v>
      </c>
      <c r="E21" s="59">
        <v>202.14124920979285</v>
      </c>
      <c r="F21" s="55"/>
      <c r="G21" s="60">
        <v>115.5690559122278</v>
      </c>
      <c r="H21" s="60">
        <v>115.67997933422258</v>
      </c>
      <c r="I21" s="70">
        <v>96.5001616867102</v>
      </c>
      <c r="J21" s="70">
        <v>96.513557311032685</v>
      </c>
      <c r="K21" s="1"/>
    </row>
    <row r="22" spans="3:11" x14ac:dyDescent="0.35">
      <c r="C22" t="s">
        <v>89</v>
      </c>
      <c r="D22" s="59">
        <v>201.32239997410571</v>
      </c>
      <c r="E22" s="59">
        <v>201.22277402299639</v>
      </c>
      <c r="F22" s="55"/>
      <c r="G22" s="60">
        <v>115.08567810440276</v>
      </c>
      <c r="H22" s="60">
        <v>115.1961437886313</v>
      </c>
      <c r="I22" s="70">
        <v>96.096541217176295</v>
      </c>
      <c r="J22" s="70">
        <v>96.109880763730459</v>
      </c>
      <c r="K22" s="1"/>
    </row>
    <row r="23" spans="3:11" x14ac:dyDescent="0.35">
      <c r="C23" t="s">
        <v>90</v>
      </c>
      <c r="D23" s="59">
        <v>204.48453861963912</v>
      </c>
      <c r="E23" s="59">
        <v>204.36215814136696</v>
      </c>
      <c r="F23" s="55"/>
      <c r="G23" s="60">
        <v>116.89218286454391</v>
      </c>
      <c r="H23" s="60">
        <v>117.00424388114766</v>
      </c>
      <c r="I23" s="70">
        <v>97.604972691894162</v>
      </c>
      <c r="J23" s="70">
        <v>97.618521359637157</v>
      </c>
      <c r="K23" s="1"/>
    </row>
    <row r="24" spans="3:11" x14ac:dyDescent="0.35">
      <c r="C24" t="s">
        <v>91</v>
      </c>
      <c r="D24" s="59">
        <v>211.01075162233872</v>
      </c>
      <c r="E24" s="59">
        <v>210.8921065591833</v>
      </c>
      <c r="F24" s="55"/>
      <c r="G24" s="60">
        <v>120.46033552301608</v>
      </c>
      <c r="H24" s="60">
        <v>120.57570759826319</v>
      </c>
      <c r="I24" s="70">
        <v>100.58438016171843</v>
      </c>
      <c r="J24" s="70">
        <v>100.59834260372971</v>
      </c>
      <c r="K24" s="1"/>
    </row>
    <row r="25" spans="3:11" x14ac:dyDescent="0.35">
      <c r="C25" t="s">
        <v>92</v>
      </c>
      <c r="D25" s="59">
        <v>201.9440728914108</v>
      </c>
      <c r="E25" s="59">
        <v>201.84289102830513</v>
      </c>
      <c r="F25" s="55"/>
      <c r="G25" s="60">
        <v>115.40395771593792</v>
      </c>
      <c r="H25" s="60">
        <v>115.51466070210292</v>
      </c>
      <c r="I25" s="70">
        <v>96.362304692808166</v>
      </c>
      <c r="J25" s="70">
        <v>96.375680874539555</v>
      </c>
      <c r="K25" s="1"/>
    </row>
    <row r="26" spans="3:11" x14ac:dyDescent="0.35">
      <c r="C26" t="s">
        <v>93</v>
      </c>
      <c r="D26" s="59">
        <v>205.51210825124625</v>
      </c>
      <c r="E26" s="59">
        <v>205.40320752194964</v>
      </c>
      <c r="F26" s="55"/>
      <c r="G26" s="60">
        <v>117.74868777712001</v>
      </c>
      <c r="H26" s="60">
        <v>117.86152998041833</v>
      </c>
      <c r="I26" s="70">
        <v>98.3201542938952</v>
      </c>
      <c r="J26" s="70">
        <v>98.333802232282466</v>
      </c>
      <c r="K26" s="1"/>
    </row>
    <row r="27" spans="3:11" x14ac:dyDescent="0.35">
      <c r="C27" t="s">
        <v>94</v>
      </c>
      <c r="D27" s="59">
        <v>169.53223835754488</v>
      </c>
      <c r="E27" s="59">
        <v>169.51115172952316</v>
      </c>
      <c r="F27" s="55"/>
      <c r="G27" s="60">
        <v>96.994364607335243</v>
      </c>
      <c r="H27" s="60">
        <v>97.08821868604025</v>
      </c>
      <c r="I27" s="70">
        <v>80.990294447124924</v>
      </c>
      <c r="J27" s="70">
        <v>81.001536728006357</v>
      </c>
      <c r="K27" s="1"/>
    </row>
    <row r="28" spans="3:11" x14ac:dyDescent="0.35">
      <c r="C28" t="s">
        <v>95</v>
      </c>
      <c r="D28" s="59">
        <v>236.07525027618431</v>
      </c>
      <c r="E28" s="59">
        <v>235.83297276926245</v>
      </c>
      <c r="F28" s="55"/>
      <c r="G28" s="60">
        <v>135.34746937985301</v>
      </c>
      <c r="H28" s="60">
        <v>135.47644201038682</v>
      </c>
      <c r="I28" s="70">
        <v>113.01513693217726</v>
      </c>
      <c r="J28" s="70">
        <v>113.03082488090401</v>
      </c>
      <c r="K28" s="1"/>
    </row>
  </sheetData>
  <mergeCells count="3">
    <mergeCell ref="D11:F11"/>
    <mergeCell ref="G11:H11"/>
    <mergeCell ref="I11:J11"/>
  </mergeCells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Measure</vt:lpstr>
      <vt:lpstr>ServiceArea</vt:lpstr>
      <vt:lpstr>FullDataset</vt:lpstr>
      <vt:lpstr>Reference_WH</vt:lpstr>
      <vt:lpstr>6A</vt:lpstr>
      <vt:lpstr>9A</vt:lpstr>
      <vt:lpstr>6B</vt:lpstr>
      <vt:lpstr>9B</vt:lpstr>
    </vt:vector>
  </TitlesOfParts>
  <Company>International Code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Alonso Morlesin</dc:creator>
  <cp:lastModifiedBy>Danryd, Anders R</cp:lastModifiedBy>
  <dcterms:created xsi:type="dcterms:W3CDTF">2021-05-06T12:59:23Z</dcterms:created>
  <dcterms:modified xsi:type="dcterms:W3CDTF">2021-06-28T16:50:30Z</dcterms:modified>
</cp:coreProperties>
</file>