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fette\OneDrive - Lincus, Inc\TS\For-Akhilesh\SWHC049-01 - HVAC - SEER Rated AC and HP\Step 10.3 package\"/>
    </mc:Choice>
  </mc:AlternateContent>
  <xr:revisionPtr revIDLastSave="0" documentId="13_ncr:1_{89F6AD5D-62D7-4A4B-9137-15CD3D5CA082}" xr6:coauthVersionLast="44" xr6:coauthVersionMax="44" xr10:uidLastSave="{00000000-0000-0000-0000-000000000000}"/>
  <bookViews>
    <workbookView xWindow="2160" yWindow="1035" windowWidth="25155" windowHeight="14415" xr2:uid="{5DA87EB9-167B-4BA6-BB5F-0E1E5C2B5378}"/>
  </bookViews>
  <sheets>
    <sheet name="Online search" sheetId="1" r:id="rId1"/>
    <sheet name="CostIndexLooku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0" i="1" l="1"/>
  <c r="I70" i="1"/>
  <c r="F70" i="1"/>
  <c r="H69" i="1"/>
  <c r="F69" i="1"/>
  <c r="I68" i="1"/>
  <c r="H68" i="1"/>
  <c r="F68" i="1"/>
  <c r="J67" i="1"/>
  <c r="I67" i="1"/>
  <c r="F67" i="1"/>
  <c r="J66" i="1"/>
  <c r="F66" i="1"/>
  <c r="I65" i="1"/>
  <c r="H65" i="1"/>
  <c r="F65" i="1"/>
  <c r="F64" i="1"/>
  <c r="F63" i="1"/>
  <c r="H63" i="1"/>
  <c r="K51" i="1"/>
  <c r="J51" i="1"/>
  <c r="H70" i="1" s="1"/>
  <c r="K50" i="1"/>
  <c r="J50" i="1"/>
  <c r="G68" i="1" s="1"/>
  <c r="K68" i="1" s="1"/>
  <c r="K49" i="1"/>
  <c r="J49" i="1"/>
  <c r="H64" i="1" s="1"/>
  <c r="K48" i="1"/>
  <c r="J48" i="1"/>
  <c r="G63" i="1" s="1"/>
  <c r="K42" i="1"/>
  <c r="J42" i="1"/>
  <c r="K41" i="1"/>
  <c r="J41" i="1"/>
  <c r="K40" i="1"/>
  <c r="J40" i="1"/>
  <c r="K39" i="1"/>
  <c r="J39" i="1"/>
  <c r="K38" i="1"/>
  <c r="J38" i="1"/>
  <c r="K37" i="1"/>
  <c r="J37" i="1"/>
  <c r="I51" i="1"/>
  <c r="L51" i="1" s="1"/>
  <c r="J69" i="1" s="1"/>
  <c r="I50" i="1"/>
  <c r="L50" i="1" s="1"/>
  <c r="I66" i="1" s="1"/>
  <c r="I49" i="1"/>
  <c r="L49" i="1" s="1"/>
  <c r="J63" i="1" s="1"/>
  <c r="R21" i="1" l="1"/>
  <c r="R14" i="1"/>
  <c r="K63" i="1"/>
  <c r="G69" i="1"/>
  <c r="L67" i="1"/>
  <c r="G64" i="1"/>
  <c r="K64" i="1" s="1"/>
  <c r="J65" i="1"/>
  <c r="H66" i="1"/>
  <c r="G67" i="1"/>
  <c r="K67" i="1" s="1"/>
  <c r="J68" i="1"/>
  <c r="L68" i="1" s="1"/>
  <c r="I69" i="1"/>
  <c r="L69" i="1" s="1"/>
  <c r="G70" i="1"/>
  <c r="K70" i="1" s="1"/>
  <c r="L66" i="1"/>
  <c r="J64" i="1"/>
  <c r="G66" i="1"/>
  <c r="K66" i="1" s="1"/>
  <c r="L70" i="1"/>
  <c r="G65" i="1"/>
  <c r="K65" i="1" s="1"/>
  <c r="L65" i="1"/>
  <c r="H67" i="1"/>
  <c r="K69" i="1"/>
  <c r="I48" i="1"/>
  <c r="L48" i="1" s="1"/>
  <c r="I42" i="1"/>
  <c r="L42" i="1" s="1"/>
  <c r="I41" i="1"/>
  <c r="L41" i="1" s="1"/>
  <c r="I40" i="1"/>
  <c r="L40" i="1" s="1"/>
  <c r="I39" i="1"/>
  <c r="L39" i="1" s="1"/>
  <c r="I38" i="1"/>
  <c r="L38" i="1" s="1"/>
  <c r="I37" i="1"/>
  <c r="L37" i="1" s="1"/>
  <c r="Q21" i="1" l="1"/>
  <c r="Q14" i="1"/>
  <c r="M68" i="1"/>
  <c r="R11" i="1"/>
  <c r="M65" i="1"/>
  <c r="R18" i="1"/>
  <c r="R25" i="1"/>
  <c r="R27" i="1"/>
  <c r="R13" i="1"/>
  <c r="M67" i="1"/>
  <c r="R20" i="1"/>
  <c r="R15" i="1"/>
  <c r="M69" i="1"/>
  <c r="R22" i="1"/>
  <c r="Q16" i="1"/>
  <c r="Q23" i="1"/>
  <c r="R7" i="1"/>
  <c r="R9" i="1"/>
  <c r="R8" i="1"/>
  <c r="M63" i="1"/>
  <c r="Q22" i="1"/>
  <c r="Q15" i="1"/>
  <c r="Q20" i="1"/>
  <c r="Q13" i="1"/>
  <c r="Q27" i="1"/>
  <c r="I63" i="1"/>
  <c r="L63" i="1" s="1"/>
  <c r="I64" i="1"/>
  <c r="L64" i="1" s="1"/>
  <c r="M70" i="1"/>
  <c r="R23" i="1"/>
  <c r="R16" i="1"/>
  <c r="R17" i="1"/>
  <c r="R24" i="1"/>
  <c r="R10" i="1"/>
  <c r="M66" i="1"/>
  <c r="R19" i="1"/>
  <c r="R12" i="1"/>
  <c r="R26" i="1"/>
  <c r="Q18" i="1"/>
  <c r="Q11" i="1"/>
  <c r="Q25" i="1"/>
  <c r="Q12" i="1"/>
  <c r="Q19" i="1"/>
  <c r="Q26" i="1"/>
  <c r="Q24" i="1" l="1"/>
  <c r="Q10" i="1"/>
  <c r="Q17" i="1"/>
  <c r="Q8" i="1"/>
  <c r="Q7" i="1"/>
  <c r="Q9" i="1"/>
  <c r="M64" i="1"/>
</calcChain>
</file>

<file path=xl/sharedStrings.xml><?xml version="1.0" encoding="utf-8"?>
<sst xmlns="http://schemas.openxmlformats.org/spreadsheetml/2006/main" count="796" uniqueCount="300">
  <si>
    <t>PA</t>
  </si>
  <si>
    <t>MeasCostID</t>
  </si>
  <si>
    <t>CostQualifier</t>
  </si>
  <si>
    <t>BldgType</t>
  </si>
  <si>
    <t>BldgVint</t>
  </si>
  <si>
    <t>BldgLoc</t>
  </si>
  <si>
    <t>DeliveryType</t>
  </si>
  <si>
    <t>SourceDesc</t>
  </si>
  <si>
    <t>Version</t>
  </si>
  <si>
    <t>VersionSource</t>
  </si>
  <si>
    <t>LastMod</t>
  </si>
  <si>
    <t>NormUnit</t>
  </si>
  <si>
    <t>CostType</t>
  </si>
  <si>
    <t>GenCost</t>
  </si>
  <si>
    <t>LaborCost</t>
  </si>
  <si>
    <t>MatlCost</t>
  </si>
  <si>
    <t>Description</t>
  </si>
  <si>
    <t>Sector</t>
  </si>
  <si>
    <t>UseCategory</t>
  </si>
  <si>
    <t>UseSubCategory</t>
  </si>
  <si>
    <t>TechGroup</t>
  </si>
  <si>
    <t>TechType</t>
  </si>
  <si>
    <t>TechID</t>
  </si>
  <si>
    <t>MeasAppType</t>
  </si>
  <si>
    <t>InstallHours</t>
  </si>
  <si>
    <t>LaborRate</t>
  </si>
  <si>
    <t>LocCostAdj</t>
  </si>
  <si>
    <t>Status</t>
  </si>
  <si>
    <t>Comment</t>
  </si>
  <si>
    <t>MeasLaborID</t>
  </si>
  <si>
    <t>StdLaborRateID</t>
  </si>
  <si>
    <t>Any</t>
  </si>
  <si>
    <t>ExAnte2020</t>
  </si>
  <si>
    <t>IOU workpaper</t>
  </si>
  <si>
    <t>Full</t>
  </si>
  <si>
    <t>None</t>
  </si>
  <si>
    <t>Proposed</t>
  </si>
  <si>
    <t>SWHC049_01_M001</t>
  </si>
  <si>
    <t>SWHC049_01_B001</t>
  </si>
  <si>
    <t>SWHC049_01_M002</t>
  </si>
  <si>
    <t>Cap-Ton</t>
  </si>
  <si>
    <t>SWHC049_01_B002</t>
  </si>
  <si>
    <t>SWHC049_01_B003</t>
  </si>
  <si>
    <t>RE-HV-ResAC-45to65kBtuh-15S</t>
  </si>
  <si>
    <t>RE-HV-ResAC-45to65kBtuh-16S</t>
  </si>
  <si>
    <t>RE-HV-ResAC-45to65kBtuh-17S</t>
  </si>
  <si>
    <t>RE-HV-ResAC-45to65kBtuh-18S</t>
  </si>
  <si>
    <t>RE-HV-ResAC-45to65kBtuh-19S</t>
  </si>
  <si>
    <t>RE-HV-ResAC-45to65kBtuh-20S</t>
  </si>
  <si>
    <t>RE-HV-ResAC-45to65kBtuh-21S</t>
  </si>
  <si>
    <t>RE-HV-ResAC-lt45kBtuh-15S</t>
  </si>
  <si>
    <t>RE-HV-ResAC-lt45kBtuh-16S</t>
  </si>
  <si>
    <t>RE-HV-ResAC-lt45kBtuh-17S</t>
  </si>
  <si>
    <t>RE-HV-ResAC-lt45kBtuh-18S</t>
  </si>
  <si>
    <t>RE-HV-ResAC-lt45kBtuh-19S</t>
  </si>
  <si>
    <t>RE-HV-ResAC-lt45kBtuh-20S</t>
  </si>
  <si>
    <t>RE-HV-ResAC-lt45kBtuh-21S</t>
  </si>
  <si>
    <t>RE-HV-ResHP-15p0S-8p7H</t>
  </si>
  <si>
    <t>RE-HV-ResHP-16p0S-9p0H</t>
  </si>
  <si>
    <t>RE-HV-ResHP-17p0S-9p4H</t>
  </si>
  <si>
    <t>RE-HV-ResHP-18p0S-9p7H</t>
  </si>
  <si>
    <t>SWHC049_01_M003</t>
  </si>
  <si>
    <t>SWHC049_01_M004</t>
  </si>
  <si>
    <t>SWHC049_01_M005</t>
  </si>
  <si>
    <t>SWHC049_01_M006</t>
  </si>
  <si>
    <t>SWHC049_01_M007</t>
  </si>
  <si>
    <t>SWHC049_01_M008</t>
  </si>
  <si>
    <t>SWHC049_01_M009</t>
  </si>
  <si>
    <t>SWHC049_01_M010</t>
  </si>
  <si>
    <t>SWHC049_01_M011</t>
  </si>
  <si>
    <t>SWHC049_01_M012</t>
  </si>
  <si>
    <t>SWHC049_01_M013</t>
  </si>
  <si>
    <t>SWHC049_01_M014</t>
  </si>
  <si>
    <t>SWHC049_01_M015</t>
  </si>
  <si>
    <t>SWHC049_01_M016</t>
  </si>
  <si>
    <t>SWHC049_01_M017</t>
  </si>
  <si>
    <t>SWHC049_01_M018</t>
  </si>
  <si>
    <t>HVAC</t>
  </si>
  <si>
    <t>SpaceCool</t>
  </si>
  <si>
    <t>dxAC_equip</t>
  </si>
  <si>
    <t>spltSEER</t>
  </si>
  <si>
    <t>HeatCool</t>
  </si>
  <si>
    <t>dxHP_equip</t>
  </si>
  <si>
    <t>Res. Split AC, &lt; 45 kBtuh, 14 SEER</t>
  </si>
  <si>
    <t>Res. Split AC, 45 to 55 kBtuh, 14 SEER</t>
  </si>
  <si>
    <t>Res. Split HP, 14 SEER</t>
  </si>
  <si>
    <t>SWHC049-01</t>
  </si>
  <si>
    <t>OfferingIDSuffix</t>
  </si>
  <si>
    <t>WorkpaperMeasureID</t>
  </si>
  <si>
    <t>DEER_Measure_MAT_Combo</t>
  </si>
  <si>
    <t>A</t>
  </si>
  <si>
    <t>SWHC049A</t>
  </si>
  <si>
    <t>RE-HV-ResAC-45to65kBtuh-15S (AR only)</t>
  </si>
  <si>
    <t>B</t>
  </si>
  <si>
    <t>SWHC049B</t>
  </si>
  <si>
    <t>RE-HV-ResAC-45to65kBtuh-16S (AR only)</t>
  </si>
  <si>
    <t>C</t>
  </si>
  <si>
    <t>SWHC049C</t>
  </si>
  <si>
    <t>RE-HV-ResAC-45to65kBtuh-17S (AR only)</t>
  </si>
  <si>
    <t>D</t>
  </si>
  <si>
    <t>SWHC049D</t>
  </si>
  <si>
    <t>RE-HV-ResAC-45to65kBtuh-18S (AR only)</t>
  </si>
  <si>
    <t>E</t>
  </si>
  <si>
    <t>SWHC049E</t>
  </si>
  <si>
    <t>RE-HV-ResAC-45to65kBtuh-19S (AR only)</t>
  </si>
  <si>
    <t>F</t>
  </si>
  <si>
    <t>SWHC049F</t>
  </si>
  <si>
    <t>RE-HV-ResAC-45to65kBtuh-20S (AR only)</t>
  </si>
  <si>
    <t>G</t>
  </si>
  <si>
    <t>SWHC049G</t>
  </si>
  <si>
    <t>RE-HV-ResAC-45to65kBtuh-21S (AR only)</t>
  </si>
  <si>
    <t>H</t>
  </si>
  <si>
    <t>SWHC049H</t>
  </si>
  <si>
    <t>RE-HV-ResAC-lt45kBtuh-15S (AR only)</t>
  </si>
  <si>
    <t>I</t>
  </si>
  <si>
    <t>SWHC049I</t>
  </si>
  <si>
    <t>RE-HV-ResAC-lt45kBtuh-16S (AR only)</t>
  </si>
  <si>
    <t>J</t>
  </si>
  <si>
    <t>SWHC049J</t>
  </si>
  <si>
    <t>RE-HV-ResAC-lt45kBtuh-17S (AR only)</t>
  </si>
  <si>
    <t>K</t>
  </si>
  <si>
    <t>SWHC049K</t>
  </si>
  <si>
    <t>RE-HV-ResAC-lt45kBtuh-18S (AR only)</t>
  </si>
  <si>
    <t>L</t>
  </si>
  <si>
    <t>SWHC049L</t>
  </si>
  <si>
    <t>RE-HV-ResAC-lt45kBtuh-19S (AR only)</t>
  </si>
  <si>
    <t>M</t>
  </si>
  <si>
    <t>SWHC049M</t>
  </si>
  <si>
    <t>RE-HV-ResAC-lt45kBtuh-20S (AR only)</t>
  </si>
  <si>
    <t>N</t>
  </si>
  <si>
    <t>SWHC049N</t>
  </si>
  <si>
    <t>RE-HV-ResAC-lt45kBtuh-21S (AR only)</t>
  </si>
  <si>
    <t>O</t>
  </si>
  <si>
    <t>SWHC049O</t>
  </si>
  <si>
    <t>RE-HV-ResHP-15p0S-8p7H (AR only)</t>
  </si>
  <si>
    <t>P</t>
  </si>
  <si>
    <t>SWHC049P</t>
  </si>
  <si>
    <t>RE-HV-ResHP-16p0S-9p0H (AR only)</t>
  </si>
  <si>
    <t>Q</t>
  </si>
  <si>
    <t>SWHC049Q</t>
  </si>
  <si>
    <t>RE-HV-ResHP-17p0S-9p4H (AR only)</t>
  </si>
  <si>
    <t>R</t>
  </si>
  <si>
    <t>SWHC049R</t>
  </si>
  <si>
    <t>RE-HV-ResHP-18p0S-9p7H (AR only)</t>
  </si>
  <si>
    <t>S</t>
  </si>
  <si>
    <t>SWHC049S</t>
  </si>
  <si>
    <t>RE-HV-ResAC-45to65kBtuh-15S (NR only)</t>
  </si>
  <si>
    <t>T</t>
  </si>
  <si>
    <t>SWHC049T</t>
  </si>
  <si>
    <t>RE-HV-ResAC-45to65kBtuh-16S (NR only)</t>
  </si>
  <si>
    <t>U</t>
  </si>
  <si>
    <t>SWHC049U</t>
  </si>
  <si>
    <t>RE-HV-ResAC-45to65kBtuh-17S (NR only)</t>
  </si>
  <si>
    <t>V</t>
  </si>
  <si>
    <t>SWHC049V</t>
  </si>
  <si>
    <t>RE-HV-ResAC-45to65kBtuh-18S (NR only)</t>
  </si>
  <si>
    <t>W</t>
  </si>
  <si>
    <t>SWHC049W</t>
  </si>
  <si>
    <t>RE-HV-ResAC-45to65kBtuh-19S (NR only)</t>
  </si>
  <si>
    <t>X</t>
  </si>
  <si>
    <t>SWHC049X</t>
  </si>
  <si>
    <t>RE-HV-ResAC-45to65kBtuh-20S (NR only)</t>
  </si>
  <si>
    <t>Y</t>
  </si>
  <si>
    <t>SWHC049Y</t>
  </si>
  <si>
    <t>RE-HV-ResAC-45to65kBtuh-21S (NR only)</t>
  </si>
  <si>
    <t>Z</t>
  </si>
  <si>
    <t>SWHC049Z</t>
  </si>
  <si>
    <t>RE-HV-ResAC-lt45kBtuh-15S (NR only)</t>
  </si>
  <si>
    <t>AA</t>
  </si>
  <si>
    <t>SWHC049AA</t>
  </si>
  <si>
    <t>RE-HV-ResAC-lt45kBtuh-16S (NR only)</t>
  </si>
  <si>
    <t>AB</t>
  </si>
  <si>
    <t>SWHC049AB</t>
  </si>
  <si>
    <t>RE-HV-ResAC-lt45kBtuh-17S (NR only)</t>
  </si>
  <si>
    <t>AC</t>
  </si>
  <si>
    <t>SWHC049AC</t>
  </si>
  <si>
    <t>RE-HV-ResAC-lt45kBtuh-18S (NR only)</t>
  </si>
  <si>
    <t>AD</t>
  </si>
  <si>
    <t>SWHC049AD</t>
  </si>
  <si>
    <t>RE-HV-ResAC-lt45kBtuh-19S (NR only)</t>
  </si>
  <si>
    <t>AE</t>
  </si>
  <si>
    <t>SWHC049AE</t>
  </si>
  <si>
    <t>RE-HV-ResAC-lt45kBtuh-20S (NR only)</t>
  </si>
  <si>
    <t>AF</t>
  </si>
  <si>
    <t>SWHC049AF</t>
  </si>
  <si>
    <t>RE-HV-ResAC-lt45kBtuh-21S (NR only)</t>
  </si>
  <si>
    <t>AG</t>
  </si>
  <si>
    <t>SWHC049AG</t>
  </si>
  <si>
    <t>RE-HV-ResHP-15p0S-8p7H (NR only)</t>
  </si>
  <si>
    <t>AH</t>
  </si>
  <si>
    <t>SWHC049AH</t>
  </si>
  <si>
    <t>RE-HV-ResHP-16p0S-9p0H (NR only)</t>
  </si>
  <si>
    <t>AI</t>
  </si>
  <si>
    <t>SWHC049AI</t>
  </si>
  <si>
    <t>RE-HV-ResHP-17p0S-9p4H (NR only)</t>
  </si>
  <si>
    <t>AJ</t>
  </si>
  <si>
    <t>SWHC049AJ</t>
  </si>
  <si>
    <t>RE-HV-ResHP-18p0S-9p7H (NR only)</t>
  </si>
  <si>
    <t>AK</t>
  </si>
  <si>
    <t>SWHC049AK</t>
  </si>
  <si>
    <t>RE-HV-ResAC-45to65kBtuh-15S (NC only)</t>
  </si>
  <si>
    <t>AL</t>
  </si>
  <si>
    <t>SWHC049AL</t>
  </si>
  <si>
    <t>RE-HV-ResAC-45to65kBtuh-16S (NC only)</t>
  </si>
  <si>
    <t>AM</t>
  </si>
  <si>
    <t>SWHC049AM</t>
  </si>
  <si>
    <t>RE-HV-ResAC-45to65kBtuh-17S (NC only)</t>
  </si>
  <si>
    <t>AN</t>
  </si>
  <si>
    <t>SWHC049AN</t>
  </si>
  <si>
    <t>RE-HV-ResAC-45to65kBtuh-18S (NC only)</t>
  </si>
  <si>
    <t>AO</t>
  </si>
  <si>
    <t>SWHC049AO</t>
  </si>
  <si>
    <t>RE-HV-ResAC-45to65kBtuh-19S (NC only)</t>
  </si>
  <si>
    <t>AP</t>
  </si>
  <si>
    <t>SWHC049AP</t>
  </si>
  <si>
    <t>RE-HV-ResAC-45to65kBtuh-20S (NC only)</t>
  </si>
  <si>
    <t>AQ</t>
  </si>
  <si>
    <t>SWHC049AQ</t>
  </si>
  <si>
    <t>RE-HV-ResAC-45to65kBtuh-21S (NC only)</t>
  </si>
  <si>
    <t>AR</t>
  </si>
  <si>
    <t>SWHC049AR</t>
  </si>
  <si>
    <t>RE-HV-ResAC-lt45kBtuh-15S (NC only)</t>
  </si>
  <si>
    <t>AS</t>
  </si>
  <si>
    <t>SWHC049AS</t>
  </si>
  <si>
    <t>RE-HV-ResAC-lt45kBtuh-16S (NC only)</t>
  </si>
  <si>
    <t>AT</t>
  </si>
  <si>
    <t>SWHC049AT</t>
  </si>
  <si>
    <t>RE-HV-ResAC-lt45kBtuh-17S (NC only)</t>
  </si>
  <si>
    <t>AU</t>
  </si>
  <si>
    <t>SWHC049AU</t>
  </si>
  <si>
    <t>RE-HV-ResAC-lt45kBtuh-18S (NC only)</t>
  </si>
  <si>
    <t>AV</t>
  </si>
  <si>
    <t>SWHC049AV</t>
  </si>
  <si>
    <t>RE-HV-ResAC-lt45kBtuh-19S (NC only)</t>
  </si>
  <si>
    <t>AW</t>
  </si>
  <si>
    <t>SWHC049AW</t>
  </si>
  <si>
    <t>RE-HV-ResAC-lt45kBtuh-20S (NC only)</t>
  </si>
  <si>
    <t>AX</t>
  </si>
  <si>
    <t>SWHC049AX</t>
  </si>
  <si>
    <t>RE-HV-ResAC-lt45kBtuh-21S (NC only)</t>
  </si>
  <si>
    <t>AY</t>
  </si>
  <si>
    <t>SWHC049AY</t>
  </si>
  <si>
    <t>RE-HV-ResHP-15p0S-8p7H (NC only)</t>
  </si>
  <si>
    <t>AZ</t>
  </si>
  <si>
    <t>SWHC049AZ</t>
  </si>
  <si>
    <t>RE-HV-ResHP-16p0S-9p0H (NC only)</t>
  </si>
  <si>
    <t>BA</t>
  </si>
  <si>
    <t>SWHC049BA</t>
  </si>
  <si>
    <t>RE-HV-ResHP-17p0S-9p4H (NC only)</t>
  </si>
  <si>
    <t>BB</t>
  </si>
  <si>
    <t>SWHC049BB</t>
  </si>
  <si>
    <t>RE-HV-ResHP-18p0S-9p7H (NC only)</t>
  </si>
  <si>
    <t>BaselineCostIndex</t>
  </si>
  <si>
    <t>MeasureCostIndex</t>
  </si>
  <si>
    <t>Source: EIA - Technology Forecast Updates – Residential and Commercial Building Technologies, April 2018</t>
  </si>
  <si>
    <t>SEER</t>
  </si>
  <si>
    <t>Item #</t>
  </si>
  <si>
    <t>Size (tons)</t>
  </si>
  <si>
    <t>Retail equipment cost ($)</t>
  </si>
  <si>
    <t>Total installed cost ($)</t>
  </si>
  <si>
    <t>Inferred labor cost ($)</t>
  </si>
  <si>
    <t>North #1</t>
  </si>
  <si>
    <t>North #3</t>
  </si>
  <si>
    <t>North #2</t>
  </si>
  <si>
    <t>South #1</t>
  </si>
  <si>
    <t>South #2</t>
  </si>
  <si>
    <t>South #3</t>
  </si>
  <si>
    <t>Residential air source heat pumps, split-system, 3-ton size class</t>
  </si>
  <si>
    <t>Residential central air conditioners, coil-only, 3-ton size class</t>
  </si>
  <si>
    <t>HSPF</t>
  </si>
  <si>
    <t>N/A</t>
  </si>
  <si>
    <t>#1</t>
  </si>
  <si>
    <t>#2</t>
  </si>
  <si>
    <t>#3</t>
  </si>
  <si>
    <t>#4</t>
  </si>
  <si>
    <t>Year</t>
  </si>
  <si>
    <t>* According to source, 2020 projections are same as 2017 data</t>
  </si>
  <si>
    <t>2017*</t>
  </si>
  <si>
    <t>Per piece of equipment</t>
  </si>
  <si>
    <t>Calculated: per unit cooling capacity (tons)</t>
  </si>
  <si>
    <t>The following cost data is labeled with year 2017 and attributed to EERE. 2020 projections are attributed to Navigant.</t>
  </si>
  <si>
    <t>Since prices for central AC are limited to coil-only products, we will use split-system HP prices as representative of both AC and HP for this workpaper.</t>
  </si>
  <si>
    <t>For SEER above 19 (outside data range), we use extrapolation based on linear fit of SEER 15 and SEER 19 data.</t>
  </si>
  <si>
    <t>For SEER between 14 and 19 (data range), we use linear interpolation between nearest neighbors.</t>
  </si>
  <si>
    <t>Low neighbor</t>
  </si>
  <si>
    <t>High neighbor</t>
  </si>
  <si>
    <t>Retail equipment cost ($/ton)</t>
  </si>
  <si>
    <t>Total installed cost ($/ton)</t>
  </si>
  <si>
    <t>Inferred labor cost ($/ton)</t>
  </si>
  <si>
    <t>Material low</t>
  </si>
  <si>
    <t>Material high</t>
  </si>
  <si>
    <t>Labor low</t>
  </si>
  <si>
    <t>Labor high</t>
  </si>
  <si>
    <t>Material Cost ($/ton)</t>
  </si>
  <si>
    <t>Labor Cost ($/ton)</t>
  </si>
  <si>
    <t>Adjusted for Year</t>
  </si>
  <si>
    <t>x</t>
  </si>
  <si>
    <t>Total</t>
  </si>
  <si>
    <t>Analysis for workpaper</t>
  </si>
  <si>
    <t>Copy/paste this to CostExAnte and MeasureDataSpec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</si>
</sst>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/>
    <xf numFmtId="14" fontId="2" fillId="2" borderId="0" xfId="0" applyNumberFormat="1" applyFont="1" applyFill="1"/>
    <xf numFmtId="0" fontId="3" fillId="0" borderId="0" xfId="0" applyFont="1"/>
    <xf numFmtId="49" fontId="3" fillId="0" borderId="0" xfId="0" applyNumberFormat="1" applyFont="1"/>
    <xf numFmtId="14" fontId="3" fillId="0" borderId="0" xfId="0" applyNumberFormat="1" applyFont="1"/>
    <xf numFmtId="22" fontId="0" fillId="0" borderId="0" xfId="0" applyNumberFormat="1"/>
    <xf numFmtId="8" fontId="3" fillId="0" borderId="0" xfId="0" applyNumberFormat="1" applyFont="1"/>
    <xf numFmtId="0" fontId="0" fillId="0" borderId="0" xfId="0" applyAlignment="1">
      <alignment horizontal="center"/>
    </xf>
    <xf numFmtId="165" fontId="3" fillId="0" borderId="0" xfId="0" applyNumberFormat="1" applyFont="1"/>
    <xf numFmtId="164" fontId="0" fillId="0" borderId="0" xfId="0" applyNumberFormat="1"/>
    <xf numFmtId="0" fontId="1" fillId="0" borderId="0" xfId="0" applyFont="1"/>
    <xf numFmtId="0" fontId="5" fillId="0" borderId="0" xfId="1"/>
    <xf numFmtId="164" fontId="5" fillId="0" borderId="0" xfId="1" applyNumberFormat="1"/>
    <xf numFmtId="2" fontId="5" fillId="0" borderId="0" xfId="1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3.0930046787629808E-2"/>
                  <c:y val="-9.3800349677672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'Online search'!#REF!</c:f>
            </c:numRef>
          </c:xVal>
          <c:yVal>
            <c:numRef>
              <c:f>'Online search'!#REF!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D5-4999-9127-2AD93390C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887960"/>
        <c:axId val="331889272"/>
      </c:scatterChart>
      <c:valAx>
        <c:axId val="331887960"/>
        <c:scaling>
          <c:orientation val="minMax"/>
          <c:max val="24"/>
          <c:min val="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889272"/>
        <c:crosses val="autoZero"/>
        <c:crossBetween val="midCat"/>
      </c:valAx>
      <c:valAx>
        <c:axId val="331889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887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438150</xdr:colOff>
      <xdr:row>75</xdr:row>
      <xdr:rowOff>0</xdr:rowOff>
    </xdr:from>
    <xdr:to>
      <xdr:col>20</xdr:col>
      <xdr:colOff>19050</xdr:colOff>
      <xdr:row>77</xdr:row>
      <xdr:rowOff>161926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66B9157-45D8-406A-BFAB-5264DEF709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50BA7-D248-4A1F-BE8F-30B92E1EC0C8}">
  <dimension ref="A4:AG70"/>
  <sheetViews>
    <sheetView tabSelected="1" workbookViewId="0">
      <selection activeCell="Q7" sqref="Q7:R27"/>
    </sheetView>
  </sheetViews>
  <sheetFormatPr defaultRowHeight="15" outlineLevelRow="2" x14ac:dyDescent="0.25"/>
  <cols>
    <col min="2" max="2" width="17.7109375" customWidth="1"/>
    <col min="3" max="3" width="20.85546875" bestFit="1" customWidth="1"/>
    <col min="4" max="4" width="29.42578125" bestFit="1" customWidth="1"/>
    <col min="5" max="5" width="24.85546875" bestFit="1" customWidth="1"/>
    <col min="6" max="6" width="12.85546875" customWidth="1"/>
    <col min="7" max="7" width="22" bestFit="1" customWidth="1"/>
    <col min="8" max="8" width="15.140625" bestFit="1" customWidth="1"/>
    <col min="9" max="9" width="19" bestFit="1" customWidth="1"/>
    <col min="10" max="10" width="16.28515625" bestFit="1" customWidth="1"/>
    <col min="11" max="11" width="24.7109375" bestFit="1" customWidth="1"/>
    <col min="12" max="12" width="24.42578125" bestFit="1" customWidth="1"/>
    <col min="13" max="13" width="13.85546875" bestFit="1" customWidth="1"/>
    <col min="17" max="18" width="9.85546875" bestFit="1" customWidth="1"/>
    <col min="19" max="19" width="44.140625" bestFit="1" customWidth="1"/>
    <col min="21" max="21" width="12.28515625" bestFit="1" customWidth="1"/>
    <col min="23" max="23" width="11.7109375" bestFit="1" customWidth="1"/>
    <col min="26" max="26" width="13.85546875" bestFit="1" customWidth="1"/>
  </cols>
  <sheetData>
    <row r="4" spans="1:33" x14ac:dyDescent="0.25">
      <c r="C4" t="s">
        <v>299</v>
      </c>
      <c r="M4" s="7"/>
    </row>
    <row r="6" spans="1:33" x14ac:dyDescent="0.25">
      <c r="A6" t="s">
        <v>255</v>
      </c>
      <c r="C6" s="1" t="s">
        <v>0</v>
      </c>
      <c r="D6" s="1" t="s">
        <v>1</v>
      </c>
      <c r="E6" s="1" t="s">
        <v>2</v>
      </c>
      <c r="F6" s="1" t="s">
        <v>3</v>
      </c>
      <c r="G6" s="1" t="s">
        <v>4</v>
      </c>
      <c r="H6" s="2" t="s">
        <v>5</v>
      </c>
      <c r="I6" s="1" t="s">
        <v>6</v>
      </c>
      <c r="J6" s="1" t="s">
        <v>7</v>
      </c>
      <c r="K6" s="1" t="s">
        <v>8</v>
      </c>
      <c r="L6" s="1" t="s">
        <v>9</v>
      </c>
      <c r="M6" s="3" t="s">
        <v>10</v>
      </c>
      <c r="N6" s="1" t="s">
        <v>11</v>
      </c>
      <c r="O6" s="1" t="s">
        <v>12</v>
      </c>
      <c r="P6" s="1" t="s">
        <v>13</v>
      </c>
      <c r="Q6" s="1" t="s">
        <v>14</v>
      </c>
      <c r="R6" s="1" t="s">
        <v>15</v>
      </c>
      <c r="S6" s="1" t="s">
        <v>16</v>
      </c>
      <c r="T6" s="1" t="s">
        <v>17</v>
      </c>
      <c r="U6" s="1" t="s">
        <v>18</v>
      </c>
      <c r="V6" s="1" t="s">
        <v>19</v>
      </c>
      <c r="W6" s="1" t="s">
        <v>20</v>
      </c>
      <c r="X6" s="1" t="s">
        <v>21</v>
      </c>
      <c r="Y6" s="1" t="s">
        <v>22</v>
      </c>
      <c r="Z6" s="1" t="s">
        <v>23</v>
      </c>
      <c r="AA6" s="1" t="s">
        <v>24</v>
      </c>
      <c r="AB6" s="1" t="s">
        <v>25</v>
      </c>
      <c r="AC6" s="1" t="s">
        <v>26</v>
      </c>
      <c r="AD6" s="1" t="s">
        <v>27</v>
      </c>
      <c r="AE6" s="1" t="s">
        <v>28</v>
      </c>
      <c r="AF6" s="1" t="s">
        <v>29</v>
      </c>
      <c r="AG6" s="1" t="s">
        <v>30</v>
      </c>
    </row>
    <row r="7" spans="1:33" x14ac:dyDescent="0.25">
      <c r="A7">
        <v>14</v>
      </c>
      <c r="C7" s="4" t="s">
        <v>31</v>
      </c>
      <c r="D7" s="4" t="s">
        <v>38</v>
      </c>
      <c r="E7" s="4" t="s">
        <v>31</v>
      </c>
      <c r="F7" s="4" t="s">
        <v>31</v>
      </c>
      <c r="G7" s="4" t="s">
        <v>31</v>
      </c>
      <c r="H7" s="5" t="s">
        <v>31</v>
      </c>
      <c r="I7" s="4" t="s">
        <v>31</v>
      </c>
      <c r="J7" s="4" t="s">
        <v>86</v>
      </c>
      <c r="K7" s="4" t="s">
        <v>32</v>
      </c>
      <c r="L7" s="4" t="s">
        <v>33</v>
      </c>
      <c r="M7" s="6">
        <v>43927</v>
      </c>
      <c r="N7" s="4" t="s">
        <v>40</v>
      </c>
      <c r="O7" s="4" t="s">
        <v>34</v>
      </c>
      <c r="P7" s="4"/>
      <c r="Q7" s="8">
        <f>INDEX($L$63:$L$70,MATCH($A7,$C$63:$C$70,0))</f>
        <v>500</v>
      </c>
      <c r="R7" s="8">
        <f>INDEX($K$63:$K$70,MATCH($A7,$C$63:$C$70,0))</f>
        <v>1116.6666666666667</v>
      </c>
      <c r="S7" s="4" t="s">
        <v>83</v>
      </c>
      <c r="T7" s="4" t="s">
        <v>31</v>
      </c>
      <c r="U7" t="s">
        <v>77</v>
      </c>
      <c r="V7" t="s">
        <v>78</v>
      </c>
      <c r="W7" t="s">
        <v>79</v>
      </c>
      <c r="X7" t="s">
        <v>80</v>
      </c>
      <c r="Y7" s="4"/>
      <c r="Z7" s="4"/>
      <c r="AA7" s="4">
        <v>0</v>
      </c>
      <c r="AB7" s="4">
        <v>0</v>
      </c>
      <c r="AC7" s="4" t="s">
        <v>35</v>
      </c>
      <c r="AD7" s="4" t="s">
        <v>36</v>
      </c>
      <c r="AE7" s="4"/>
      <c r="AF7" s="4"/>
      <c r="AG7" s="4"/>
    </row>
    <row r="8" spans="1:33" x14ac:dyDescent="0.25">
      <c r="A8">
        <v>14</v>
      </c>
      <c r="C8" s="4" t="s">
        <v>31</v>
      </c>
      <c r="D8" s="4" t="s">
        <v>41</v>
      </c>
      <c r="E8" s="4" t="s">
        <v>31</v>
      </c>
      <c r="F8" s="4" t="s">
        <v>31</v>
      </c>
      <c r="G8" s="4" t="s">
        <v>31</v>
      </c>
      <c r="H8" s="5" t="s">
        <v>31</v>
      </c>
      <c r="I8" s="4" t="s">
        <v>31</v>
      </c>
      <c r="J8" s="4" t="s">
        <v>86</v>
      </c>
      <c r="K8" s="4" t="s">
        <v>32</v>
      </c>
      <c r="L8" s="4" t="s">
        <v>33</v>
      </c>
      <c r="M8" s="6">
        <v>43927</v>
      </c>
      <c r="N8" s="4" t="s">
        <v>40</v>
      </c>
      <c r="O8" s="4" t="s">
        <v>34</v>
      </c>
      <c r="P8" s="4"/>
      <c r="Q8" s="8">
        <f t="shared" ref="Q8:Q27" si="0">INDEX($L$63:$L$70,MATCH($A8,$C$63:$C$70,0))</f>
        <v>500</v>
      </c>
      <c r="R8" s="8">
        <f t="shared" ref="R8:R27" si="1">INDEX($K$63:$K$70,MATCH($A8,$C$63:$C$70,0))</f>
        <v>1116.6666666666667</v>
      </c>
      <c r="S8" s="4" t="s">
        <v>84</v>
      </c>
      <c r="T8" s="4" t="s">
        <v>31</v>
      </c>
      <c r="U8" t="s">
        <v>77</v>
      </c>
      <c r="V8" t="s">
        <v>78</v>
      </c>
      <c r="W8" t="s">
        <v>79</v>
      </c>
      <c r="X8" t="s">
        <v>80</v>
      </c>
      <c r="Y8" s="4"/>
      <c r="Z8" s="4"/>
      <c r="AA8" s="4">
        <v>0</v>
      </c>
      <c r="AB8" s="4">
        <v>0</v>
      </c>
      <c r="AC8" s="4" t="s">
        <v>35</v>
      </c>
      <c r="AD8" s="4" t="s">
        <v>36</v>
      </c>
      <c r="AE8" s="4"/>
      <c r="AF8" s="4"/>
      <c r="AG8" s="4"/>
    </row>
    <row r="9" spans="1:33" x14ac:dyDescent="0.25">
      <c r="A9">
        <v>14</v>
      </c>
      <c r="C9" s="4" t="s">
        <v>31</v>
      </c>
      <c r="D9" s="4" t="s">
        <v>42</v>
      </c>
      <c r="E9" s="4" t="s">
        <v>31</v>
      </c>
      <c r="F9" s="4" t="s">
        <v>31</v>
      </c>
      <c r="G9" s="4" t="s">
        <v>31</v>
      </c>
      <c r="H9" s="5" t="s">
        <v>31</v>
      </c>
      <c r="I9" s="4" t="s">
        <v>31</v>
      </c>
      <c r="J9" s="4" t="s">
        <v>86</v>
      </c>
      <c r="K9" s="4" t="s">
        <v>32</v>
      </c>
      <c r="L9" s="4" t="s">
        <v>33</v>
      </c>
      <c r="M9" s="6">
        <v>43927</v>
      </c>
      <c r="N9" s="4" t="s">
        <v>40</v>
      </c>
      <c r="O9" s="4" t="s">
        <v>34</v>
      </c>
      <c r="P9" s="4"/>
      <c r="Q9" s="8">
        <f t="shared" si="0"/>
        <v>500</v>
      </c>
      <c r="R9" s="8">
        <f t="shared" si="1"/>
        <v>1116.6666666666667</v>
      </c>
      <c r="S9" s="4" t="s">
        <v>85</v>
      </c>
      <c r="T9" s="4" t="s">
        <v>31</v>
      </c>
      <c r="U9" t="s">
        <v>77</v>
      </c>
      <c r="V9" t="s">
        <v>81</v>
      </c>
      <c r="W9" t="s">
        <v>82</v>
      </c>
      <c r="X9" t="s">
        <v>80</v>
      </c>
      <c r="Y9" s="4"/>
      <c r="Z9" s="4"/>
      <c r="AA9" s="4">
        <v>0</v>
      </c>
      <c r="AB9" s="4">
        <v>0</v>
      </c>
      <c r="AC9" s="4" t="s">
        <v>35</v>
      </c>
      <c r="AD9" s="4" t="s">
        <v>36</v>
      </c>
      <c r="AE9" s="4"/>
      <c r="AF9" s="4"/>
      <c r="AG9" s="4"/>
    </row>
    <row r="10" spans="1:33" x14ac:dyDescent="0.25">
      <c r="A10">
        <v>15</v>
      </c>
      <c r="C10" s="4" t="s">
        <v>31</v>
      </c>
      <c r="D10" s="4" t="s">
        <v>37</v>
      </c>
      <c r="E10" s="4" t="s">
        <v>31</v>
      </c>
      <c r="F10" s="4" t="s">
        <v>31</v>
      </c>
      <c r="G10" s="4" t="s">
        <v>31</v>
      </c>
      <c r="H10" s="5" t="s">
        <v>31</v>
      </c>
      <c r="I10" s="4" t="s">
        <v>31</v>
      </c>
      <c r="J10" s="4" t="s">
        <v>86</v>
      </c>
      <c r="K10" s="4" t="s">
        <v>32</v>
      </c>
      <c r="L10" s="4" t="s">
        <v>33</v>
      </c>
      <c r="M10" s="6">
        <v>43927</v>
      </c>
      <c r="N10" s="4" t="s">
        <v>40</v>
      </c>
      <c r="O10" s="4" t="s">
        <v>34</v>
      </c>
      <c r="P10" s="4"/>
      <c r="Q10" s="8">
        <f t="shared" si="0"/>
        <v>483.33333333333331</v>
      </c>
      <c r="R10" s="8">
        <f t="shared" si="1"/>
        <v>1166.6666666666667</v>
      </c>
      <c r="S10" s="4" t="s">
        <v>43</v>
      </c>
      <c r="T10" s="4" t="s">
        <v>31</v>
      </c>
      <c r="U10" t="s">
        <v>77</v>
      </c>
      <c r="V10" t="s">
        <v>78</v>
      </c>
      <c r="W10" t="s">
        <v>79</v>
      </c>
      <c r="X10" t="s">
        <v>80</v>
      </c>
      <c r="Y10" s="4"/>
      <c r="Z10" s="4"/>
      <c r="AA10" s="4">
        <v>0</v>
      </c>
      <c r="AB10" s="4">
        <v>0</v>
      </c>
      <c r="AC10" s="4" t="s">
        <v>35</v>
      </c>
      <c r="AD10" s="4" t="s">
        <v>36</v>
      </c>
      <c r="AE10" s="4"/>
      <c r="AF10" s="4"/>
      <c r="AG10" s="4"/>
    </row>
    <row r="11" spans="1:33" x14ac:dyDescent="0.25">
      <c r="A11">
        <v>16</v>
      </c>
      <c r="C11" s="4" t="s">
        <v>31</v>
      </c>
      <c r="D11" s="4" t="s">
        <v>39</v>
      </c>
      <c r="E11" s="4" t="s">
        <v>31</v>
      </c>
      <c r="F11" s="4" t="s">
        <v>31</v>
      </c>
      <c r="G11" s="4" t="s">
        <v>31</v>
      </c>
      <c r="H11" s="5" t="s">
        <v>31</v>
      </c>
      <c r="I11" s="4" t="s">
        <v>31</v>
      </c>
      <c r="J11" s="4" t="s">
        <v>86</v>
      </c>
      <c r="K11" s="4" t="s">
        <v>32</v>
      </c>
      <c r="L11" s="4" t="s">
        <v>33</v>
      </c>
      <c r="M11" s="6">
        <v>43927</v>
      </c>
      <c r="N11" s="4" t="s">
        <v>40</v>
      </c>
      <c r="O11" s="4" t="s">
        <v>34</v>
      </c>
      <c r="P11" s="4"/>
      <c r="Q11" s="8">
        <f t="shared" si="0"/>
        <v>503.15315315315314</v>
      </c>
      <c r="R11" s="8">
        <f t="shared" si="1"/>
        <v>1259.9099099099099</v>
      </c>
      <c r="S11" s="4" t="s">
        <v>44</v>
      </c>
      <c r="T11" s="4" t="s">
        <v>31</v>
      </c>
      <c r="U11" t="s">
        <v>77</v>
      </c>
      <c r="V11" t="s">
        <v>78</v>
      </c>
      <c r="W11" t="s">
        <v>79</v>
      </c>
      <c r="X11" t="s">
        <v>80</v>
      </c>
      <c r="Y11" s="4"/>
      <c r="Z11" s="4"/>
      <c r="AA11" s="4">
        <v>0</v>
      </c>
      <c r="AB11" s="4">
        <v>0</v>
      </c>
      <c r="AC11" s="4" t="s">
        <v>35</v>
      </c>
      <c r="AD11" s="4" t="s">
        <v>36</v>
      </c>
      <c r="AE11" s="4"/>
      <c r="AF11" s="4"/>
      <c r="AG11" s="4"/>
    </row>
    <row r="12" spans="1:33" x14ac:dyDescent="0.25">
      <c r="A12">
        <v>17</v>
      </c>
      <c r="C12" s="4" t="s">
        <v>31</v>
      </c>
      <c r="D12" s="4" t="s">
        <v>61</v>
      </c>
      <c r="E12" s="4" t="s">
        <v>31</v>
      </c>
      <c r="F12" s="4" t="s">
        <v>31</v>
      </c>
      <c r="G12" s="4" t="s">
        <v>31</v>
      </c>
      <c r="H12" s="5" t="s">
        <v>31</v>
      </c>
      <c r="I12" s="4" t="s">
        <v>31</v>
      </c>
      <c r="J12" s="4" t="s">
        <v>86</v>
      </c>
      <c r="K12" s="4" t="s">
        <v>32</v>
      </c>
      <c r="L12" s="4" t="s">
        <v>33</v>
      </c>
      <c r="M12" s="6">
        <v>43927</v>
      </c>
      <c r="N12" s="4" t="s">
        <v>40</v>
      </c>
      <c r="O12" s="4" t="s">
        <v>34</v>
      </c>
      <c r="Q12" s="8">
        <f t="shared" si="0"/>
        <v>507.65765765765758</v>
      </c>
      <c r="R12" s="8">
        <f t="shared" si="1"/>
        <v>1345.4954954954956</v>
      </c>
      <c r="S12" s="4" t="s">
        <v>45</v>
      </c>
      <c r="T12" s="4" t="s">
        <v>31</v>
      </c>
      <c r="U12" t="s">
        <v>77</v>
      </c>
      <c r="V12" t="s">
        <v>78</v>
      </c>
      <c r="W12" t="s">
        <v>79</v>
      </c>
      <c r="X12" t="s">
        <v>80</v>
      </c>
      <c r="AA12" s="4">
        <v>0</v>
      </c>
      <c r="AB12" s="4">
        <v>0</v>
      </c>
      <c r="AC12" s="4" t="s">
        <v>35</v>
      </c>
      <c r="AD12" s="4" t="s">
        <v>36</v>
      </c>
    </row>
    <row r="13" spans="1:33" x14ac:dyDescent="0.25">
      <c r="A13">
        <v>18</v>
      </c>
      <c r="C13" s="4" t="s">
        <v>31</v>
      </c>
      <c r="D13" s="4" t="s">
        <v>62</v>
      </c>
      <c r="E13" s="4" t="s">
        <v>31</v>
      </c>
      <c r="F13" s="4" t="s">
        <v>31</v>
      </c>
      <c r="G13" s="4" t="s">
        <v>31</v>
      </c>
      <c r="H13" s="5" t="s">
        <v>31</v>
      </c>
      <c r="I13" s="4" t="s">
        <v>31</v>
      </c>
      <c r="J13" s="4" t="s">
        <v>86</v>
      </c>
      <c r="K13" s="4" t="s">
        <v>32</v>
      </c>
      <c r="L13" s="4" t="s">
        <v>33</v>
      </c>
      <c r="M13" s="6">
        <v>43927</v>
      </c>
      <c r="N13" s="4" t="s">
        <v>40</v>
      </c>
      <c r="O13" s="4" t="s">
        <v>34</v>
      </c>
      <c r="Q13" s="8">
        <f t="shared" si="0"/>
        <v>512.16216216216208</v>
      </c>
      <c r="R13" s="8">
        <f t="shared" si="1"/>
        <v>1431.0810810810813</v>
      </c>
      <c r="S13" t="s">
        <v>46</v>
      </c>
      <c r="T13" s="4" t="s">
        <v>31</v>
      </c>
      <c r="U13" t="s">
        <v>77</v>
      </c>
      <c r="V13" t="s">
        <v>78</v>
      </c>
      <c r="W13" t="s">
        <v>79</v>
      </c>
      <c r="X13" t="s">
        <v>80</v>
      </c>
      <c r="AA13" s="4">
        <v>0</v>
      </c>
      <c r="AB13" s="4">
        <v>0</v>
      </c>
      <c r="AC13" s="4" t="s">
        <v>35</v>
      </c>
      <c r="AD13" s="4" t="s">
        <v>36</v>
      </c>
    </row>
    <row r="14" spans="1:33" x14ac:dyDescent="0.25">
      <c r="A14">
        <v>19</v>
      </c>
      <c r="C14" s="4" t="s">
        <v>31</v>
      </c>
      <c r="D14" s="4" t="s">
        <v>63</v>
      </c>
      <c r="E14" s="4" t="s">
        <v>31</v>
      </c>
      <c r="F14" s="4" t="s">
        <v>31</v>
      </c>
      <c r="G14" s="4" t="s">
        <v>31</v>
      </c>
      <c r="H14" s="5" t="s">
        <v>31</v>
      </c>
      <c r="I14" s="4" t="s">
        <v>31</v>
      </c>
      <c r="J14" s="4" t="s">
        <v>86</v>
      </c>
      <c r="K14" s="4" t="s">
        <v>32</v>
      </c>
      <c r="L14" s="4" t="s">
        <v>33</v>
      </c>
      <c r="M14" s="6">
        <v>43927</v>
      </c>
      <c r="N14" s="4" t="s">
        <v>40</v>
      </c>
      <c r="O14" s="4" t="s">
        <v>34</v>
      </c>
      <c r="Q14" s="8">
        <f t="shared" si="0"/>
        <v>516.66666666666663</v>
      </c>
      <c r="R14" s="8">
        <f t="shared" si="1"/>
        <v>1516.6666666666667</v>
      </c>
      <c r="S14" t="s">
        <v>47</v>
      </c>
      <c r="T14" s="4" t="s">
        <v>31</v>
      </c>
      <c r="U14" t="s">
        <v>77</v>
      </c>
      <c r="V14" t="s">
        <v>78</v>
      </c>
      <c r="W14" t="s">
        <v>79</v>
      </c>
      <c r="X14" t="s">
        <v>80</v>
      </c>
      <c r="AA14" s="4">
        <v>0</v>
      </c>
      <c r="AB14" s="4">
        <v>0</v>
      </c>
      <c r="AC14" s="4" t="s">
        <v>35</v>
      </c>
      <c r="AD14" s="4" t="s">
        <v>36</v>
      </c>
    </row>
    <row r="15" spans="1:33" x14ac:dyDescent="0.25">
      <c r="A15">
        <v>20</v>
      </c>
      <c r="C15" s="4" t="s">
        <v>31</v>
      </c>
      <c r="D15" s="4" t="s">
        <v>64</v>
      </c>
      <c r="E15" s="4" t="s">
        <v>31</v>
      </c>
      <c r="F15" s="4" t="s">
        <v>31</v>
      </c>
      <c r="G15" s="4" t="s">
        <v>31</v>
      </c>
      <c r="H15" s="5" t="s">
        <v>31</v>
      </c>
      <c r="I15" s="4" t="s">
        <v>31</v>
      </c>
      <c r="J15" s="4" t="s">
        <v>86</v>
      </c>
      <c r="K15" s="4" t="s">
        <v>32</v>
      </c>
      <c r="L15" s="4" t="s">
        <v>33</v>
      </c>
      <c r="M15" s="6">
        <v>43927</v>
      </c>
      <c r="N15" s="4" t="s">
        <v>40</v>
      </c>
      <c r="O15" s="4" t="s">
        <v>34</v>
      </c>
      <c r="Q15" s="8">
        <f t="shared" si="0"/>
        <v>521.17117117117107</v>
      </c>
      <c r="R15" s="8">
        <f t="shared" si="1"/>
        <v>1602.2522522522522</v>
      </c>
      <c r="S15" t="s">
        <v>48</v>
      </c>
      <c r="T15" s="4" t="s">
        <v>31</v>
      </c>
      <c r="U15" t="s">
        <v>77</v>
      </c>
      <c r="V15" t="s">
        <v>78</v>
      </c>
      <c r="W15" t="s">
        <v>79</v>
      </c>
      <c r="X15" t="s">
        <v>80</v>
      </c>
      <c r="AA15" s="4">
        <v>0</v>
      </c>
      <c r="AB15" s="4">
        <v>0</v>
      </c>
      <c r="AC15" s="4" t="s">
        <v>35</v>
      </c>
      <c r="AD15" s="4" t="s">
        <v>36</v>
      </c>
    </row>
    <row r="16" spans="1:33" x14ac:dyDescent="0.25">
      <c r="A16">
        <v>21</v>
      </c>
      <c r="C16" s="4" t="s">
        <v>31</v>
      </c>
      <c r="D16" s="4" t="s">
        <v>65</v>
      </c>
      <c r="E16" s="4" t="s">
        <v>31</v>
      </c>
      <c r="F16" s="4" t="s">
        <v>31</v>
      </c>
      <c r="G16" s="4" t="s">
        <v>31</v>
      </c>
      <c r="H16" s="5" t="s">
        <v>31</v>
      </c>
      <c r="I16" s="4" t="s">
        <v>31</v>
      </c>
      <c r="J16" s="4" t="s">
        <v>86</v>
      </c>
      <c r="K16" s="4" t="s">
        <v>32</v>
      </c>
      <c r="L16" s="4" t="s">
        <v>33</v>
      </c>
      <c r="M16" s="6">
        <v>43927</v>
      </c>
      <c r="N16" s="4" t="s">
        <v>40</v>
      </c>
      <c r="O16" s="4" t="s">
        <v>34</v>
      </c>
      <c r="Q16" s="8">
        <f t="shared" si="0"/>
        <v>525.67567567567562</v>
      </c>
      <c r="R16" s="8">
        <f t="shared" si="1"/>
        <v>1687.8378378378379</v>
      </c>
      <c r="S16" t="s">
        <v>49</v>
      </c>
      <c r="T16" s="4" t="s">
        <v>31</v>
      </c>
      <c r="U16" t="s">
        <v>77</v>
      </c>
      <c r="V16" t="s">
        <v>78</v>
      </c>
      <c r="W16" t="s">
        <v>79</v>
      </c>
      <c r="X16" t="s">
        <v>80</v>
      </c>
      <c r="AA16" s="4">
        <v>0</v>
      </c>
      <c r="AB16" s="4">
        <v>0</v>
      </c>
      <c r="AC16" s="4" t="s">
        <v>35</v>
      </c>
      <c r="AD16" s="4" t="s">
        <v>36</v>
      </c>
    </row>
    <row r="17" spans="1:30" x14ac:dyDescent="0.25">
      <c r="A17">
        <v>15</v>
      </c>
      <c r="C17" s="4" t="s">
        <v>31</v>
      </c>
      <c r="D17" s="4" t="s">
        <v>66</v>
      </c>
      <c r="E17" s="4" t="s">
        <v>31</v>
      </c>
      <c r="F17" s="4" t="s">
        <v>31</v>
      </c>
      <c r="G17" s="4" t="s">
        <v>31</v>
      </c>
      <c r="H17" s="5" t="s">
        <v>31</v>
      </c>
      <c r="I17" s="4" t="s">
        <v>31</v>
      </c>
      <c r="J17" s="4" t="s">
        <v>86</v>
      </c>
      <c r="K17" s="4" t="s">
        <v>32</v>
      </c>
      <c r="L17" s="4" t="s">
        <v>33</v>
      </c>
      <c r="M17" s="6">
        <v>43927</v>
      </c>
      <c r="N17" s="4" t="s">
        <v>40</v>
      </c>
      <c r="O17" s="4" t="s">
        <v>34</v>
      </c>
      <c r="Q17" s="8">
        <f t="shared" si="0"/>
        <v>483.33333333333331</v>
      </c>
      <c r="R17" s="8">
        <f t="shared" si="1"/>
        <v>1166.6666666666667</v>
      </c>
      <c r="S17" t="s">
        <v>50</v>
      </c>
      <c r="T17" s="4" t="s">
        <v>31</v>
      </c>
      <c r="U17" t="s">
        <v>77</v>
      </c>
      <c r="V17" t="s">
        <v>78</v>
      </c>
      <c r="W17" t="s">
        <v>79</v>
      </c>
      <c r="X17" t="s">
        <v>80</v>
      </c>
      <c r="AA17" s="4">
        <v>0</v>
      </c>
      <c r="AB17" s="4">
        <v>0</v>
      </c>
      <c r="AC17" s="4" t="s">
        <v>35</v>
      </c>
      <c r="AD17" s="4" t="s">
        <v>36</v>
      </c>
    </row>
    <row r="18" spans="1:30" x14ac:dyDescent="0.25">
      <c r="A18">
        <v>16</v>
      </c>
      <c r="C18" s="4" t="s">
        <v>31</v>
      </c>
      <c r="D18" s="4" t="s">
        <v>67</v>
      </c>
      <c r="E18" s="4" t="s">
        <v>31</v>
      </c>
      <c r="F18" s="4" t="s">
        <v>31</v>
      </c>
      <c r="G18" s="4" t="s">
        <v>31</v>
      </c>
      <c r="H18" s="5" t="s">
        <v>31</v>
      </c>
      <c r="I18" s="4" t="s">
        <v>31</v>
      </c>
      <c r="J18" s="4" t="s">
        <v>86</v>
      </c>
      <c r="K18" s="4" t="s">
        <v>32</v>
      </c>
      <c r="L18" s="4" t="s">
        <v>33</v>
      </c>
      <c r="M18" s="6">
        <v>43927</v>
      </c>
      <c r="N18" s="4" t="s">
        <v>40</v>
      </c>
      <c r="O18" s="4" t="s">
        <v>34</v>
      </c>
      <c r="Q18" s="8">
        <f t="shared" si="0"/>
        <v>503.15315315315314</v>
      </c>
      <c r="R18" s="8">
        <f t="shared" si="1"/>
        <v>1259.9099099099099</v>
      </c>
      <c r="S18" t="s">
        <v>51</v>
      </c>
      <c r="T18" s="4" t="s">
        <v>31</v>
      </c>
      <c r="U18" t="s">
        <v>77</v>
      </c>
      <c r="V18" t="s">
        <v>78</v>
      </c>
      <c r="W18" t="s">
        <v>79</v>
      </c>
      <c r="X18" t="s">
        <v>80</v>
      </c>
      <c r="AA18" s="4">
        <v>0</v>
      </c>
      <c r="AB18" s="4">
        <v>0</v>
      </c>
      <c r="AC18" s="4" t="s">
        <v>35</v>
      </c>
      <c r="AD18" s="4" t="s">
        <v>36</v>
      </c>
    </row>
    <row r="19" spans="1:30" x14ac:dyDescent="0.25">
      <c r="A19">
        <v>17</v>
      </c>
      <c r="C19" s="4" t="s">
        <v>31</v>
      </c>
      <c r="D19" s="4" t="s">
        <v>68</v>
      </c>
      <c r="E19" s="4" t="s">
        <v>31</v>
      </c>
      <c r="F19" s="4" t="s">
        <v>31</v>
      </c>
      <c r="G19" s="4" t="s">
        <v>31</v>
      </c>
      <c r="H19" s="5" t="s">
        <v>31</v>
      </c>
      <c r="I19" s="4" t="s">
        <v>31</v>
      </c>
      <c r="J19" s="4" t="s">
        <v>86</v>
      </c>
      <c r="K19" s="4" t="s">
        <v>32</v>
      </c>
      <c r="L19" s="4" t="s">
        <v>33</v>
      </c>
      <c r="M19" s="6">
        <v>43927</v>
      </c>
      <c r="N19" s="4" t="s">
        <v>40</v>
      </c>
      <c r="O19" s="4" t="s">
        <v>34</v>
      </c>
      <c r="Q19" s="8">
        <f t="shared" si="0"/>
        <v>507.65765765765758</v>
      </c>
      <c r="R19" s="8">
        <f t="shared" si="1"/>
        <v>1345.4954954954956</v>
      </c>
      <c r="S19" t="s">
        <v>52</v>
      </c>
      <c r="T19" s="4" t="s">
        <v>31</v>
      </c>
      <c r="U19" t="s">
        <v>77</v>
      </c>
      <c r="V19" t="s">
        <v>78</v>
      </c>
      <c r="W19" t="s">
        <v>79</v>
      </c>
      <c r="X19" t="s">
        <v>80</v>
      </c>
      <c r="AA19" s="4">
        <v>0</v>
      </c>
      <c r="AB19" s="4">
        <v>0</v>
      </c>
      <c r="AC19" s="4" t="s">
        <v>35</v>
      </c>
      <c r="AD19" s="4" t="s">
        <v>36</v>
      </c>
    </row>
    <row r="20" spans="1:30" x14ac:dyDescent="0.25">
      <c r="A20">
        <v>18</v>
      </c>
      <c r="C20" s="4" t="s">
        <v>31</v>
      </c>
      <c r="D20" s="4" t="s">
        <v>69</v>
      </c>
      <c r="E20" s="4" t="s">
        <v>31</v>
      </c>
      <c r="F20" s="4" t="s">
        <v>31</v>
      </c>
      <c r="G20" s="4" t="s">
        <v>31</v>
      </c>
      <c r="H20" s="5" t="s">
        <v>31</v>
      </c>
      <c r="I20" s="4" t="s">
        <v>31</v>
      </c>
      <c r="J20" s="4" t="s">
        <v>86</v>
      </c>
      <c r="K20" s="4" t="s">
        <v>32</v>
      </c>
      <c r="L20" s="4" t="s">
        <v>33</v>
      </c>
      <c r="M20" s="6">
        <v>43927</v>
      </c>
      <c r="N20" s="4" t="s">
        <v>40</v>
      </c>
      <c r="O20" s="4" t="s">
        <v>34</v>
      </c>
      <c r="Q20" s="8">
        <f t="shared" si="0"/>
        <v>512.16216216216208</v>
      </c>
      <c r="R20" s="8">
        <f t="shared" si="1"/>
        <v>1431.0810810810813</v>
      </c>
      <c r="S20" t="s">
        <v>53</v>
      </c>
      <c r="T20" s="4" t="s">
        <v>31</v>
      </c>
      <c r="U20" t="s">
        <v>77</v>
      </c>
      <c r="V20" t="s">
        <v>78</v>
      </c>
      <c r="W20" t="s">
        <v>79</v>
      </c>
      <c r="X20" t="s">
        <v>80</v>
      </c>
      <c r="AA20" s="4">
        <v>0</v>
      </c>
      <c r="AB20" s="4">
        <v>0</v>
      </c>
      <c r="AC20" s="4" t="s">
        <v>35</v>
      </c>
      <c r="AD20" s="4" t="s">
        <v>36</v>
      </c>
    </row>
    <row r="21" spans="1:30" x14ac:dyDescent="0.25">
      <c r="A21">
        <v>19</v>
      </c>
      <c r="C21" s="4" t="s">
        <v>31</v>
      </c>
      <c r="D21" s="4" t="s">
        <v>70</v>
      </c>
      <c r="E21" s="4" t="s">
        <v>31</v>
      </c>
      <c r="F21" s="4" t="s">
        <v>31</v>
      </c>
      <c r="G21" s="4" t="s">
        <v>31</v>
      </c>
      <c r="H21" s="5" t="s">
        <v>31</v>
      </c>
      <c r="I21" s="4" t="s">
        <v>31</v>
      </c>
      <c r="J21" s="4" t="s">
        <v>86</v>
      </c>
      <c r="K21" s="4" t="s">
        <v>32</v>
      </c>
      <c r="L21" s="4" t="s">
        <v>33</v>
      </c>
      <c r="M21" s="6">
        <v>43927</v>
      </c>
      <c r="N21" s="4" t="s">
        <v>40</v>
      </c>
      <c r="O21" s="4" t="s">
        <v>34</v>
      </c>
      <c r="Q21" s="8">
        <f t="shared" si="0"/>
        <v>516.66666666666663</v>
      </c>
      <c r="R21" s="8">
        <f t="shared" si="1"/>
        <v>1516.6666666666667</v>
      </c>
      <c r="S21" t="s">
        <v>54</v>
      </c>
      <c r="T21" s="4" t="s">
        <v>31</v>
      </c>
      <c r="U21" t="s">
        <v>77</v>
      </c>
      <c r="V21" t="s">
        <v>78</v>
      </c>
      <c r="W21" t="s">
        <v>79</v>
      </c>
      <c r="X21" t="s">
        <v>80</v>
      </c>
      <c r="AA21" s="4">
        <v>0</v>
      </c>
      <c r="AB21" s="4">
        <v>0</v>
      </c>
      <c r="AC21" s="4" t="s">
        <v>35</v>
      </c>
      <c r="AD21" s="4" t="s">
        <v>36</v>
      </c>
    </row>
    <row r="22" spans="1:30" x14ac:dyDescent="0.25">
      <c r="A22">
        <v>20</v>
      </c>
      <c r="C22" s="4" t="s">
        <v>31</v>
      </c>
      <c r="D22" s="4" t="s">
        <v>71</v>
      </c>
      <c r="E22" s="4" t="s">
        <v>31</v>
      </c>
      <c r="F22" s="4" t="s">
        <v>31</v>
      </c>
      <c r="G22" s="4" t="s">
        <v>31</v>
      </c>
      <c r="H22" s="5" t="s">
        <v>31</v>
      </c>
      <c r="I22" s="4" t="s">
        <v>31</v>
      </c>
      <c r="J22" s="4" t="s">
        <v>86</v>
      </c>
      <c r="K22" s="4" t="s">
        <v>32</v>
      </c>
      <c r="L22" s="4" t="s">
        <v>33</v>
      </c>
      <c r="M22" s="6">
        <v>43927</v>
      </c>
      <c r="N22" s="4" t="s">
        <v>40</v>
      </c>
      <c r="O22" s="4" t="s">
        <v>34</v>
      </c>
      <c r="Q22" s="8">
        <f t="shared" si="0"/>
        <v>521.17117117117107</v>
      </c>
      <c r="R22" s="8">
        <f t="shared" si="1"/>
        <v>1602.2522522522522</v>
      </c>
      <c r="S22" t="s">
        <v>55</v>
      </c>
      <c r="T22" s="4" t="s">
        <v>31</v>
      </c>
      <c r="U22" t="s">
        <v>77</v>
      </c>
      <c r="V22" t="s">
        <v>78</v>
      </c>
      <c r="W22" t="s">
        <v>79</v>
      </c>
      <c r="X22" t="s">
        <v>80</v>
      </c>
      <c r="AA22" s="4">
        <v>0</v>
      </c>
      <c r="AB22" s="4">
        <v>0</v>
      </c>
      <c r="AC22" s="4" t="s">
        <v>35</v>
      </c>
      <c r="AD22" s="4" t="s">
        <v>36</v>
      </c>
    </row>
    <row r="23" spans="1:30" x14ac:dyDescent="0.25">
      <c r="A23">
        <v>21</v>
      </c>
      <c r="C23" s="4" t="s">
        <v>31</v>
      </c>
      <c r="D23" s="4" t="s">
        <v>72</v>
      </c>
      <c r="E23" s="4" t="s">
        <v>31</v>
      </c>
      <c r="F23" s="4" t="s">
        <v>31</v>
      </c>
      <c r="G23" s="4" t="s">
        <v>31</v>
      </c>
      <c r="H23" s="5" t="s">
        <v>31</v>
      </c>
      <c r="I23" s="4" t="s">
        <v>31</v>
      </c>
      <c r="J23" s="4" t="s">
        <v>86</v>
      </c>
      <c r="K23" s="4" t="s">
        <v>32</v>
      </c>
      <c r="L23" s="4" t="s">
        <v>33</v>
      </c>
      <c r="M23" s="6">
        <v>43927</v>
      </c>
      <c r="N23" s="4" t="s">
        <v>40</v>
      </c>
      <c r="O23" s="4" t="s">
        <v>34</v>
      </c>
      <c r="Q23" s="8">
        <f t="shared" si="0"/>
        <v>525.67567567567562</v>
      </c>
      <c r="R23" s="8">
        <f t="shared" si="1"/>
        <v>1687.8378378378379</v>
      </c>
      <c r="S23" t="s">
        <v>56</v>
      </c>
      <c r="T23" s="4" t="s">
        <v>31</v>
      </c>
      <c r="U23" t="s">
        <v>77</v>
      </c>
      <c r="V23" t="s">
        <v>78</v>
      </c>
      <c r="W23" t="s">
        <v>79</v>
      </c>
      <c r="X23" t="s">
        <v>80</v>
      </c>
      <c r="AA23" s="4">
        <v>0</v>
      </c>
      <c r="AB23" s="4">
        <v>0</v>
      </c>
      <c r="AC23" s="4" t="s">
        <v>35</v>
      </c>
      <c r="AD23" s="4" t="s">
        <v>36</v>
      </c>
    </row>
    <row r="24" spans="1:30" x14ac:dyDescent="0.25">
      <c r="A24">
        <v>15</v>
      </c>
      <c r="C24" s="4" t="s">
        <v>31</v>
      </c>
      <c r="D24" s="4" t="s">
        <v>73</v>
      </c>
      <c r="E24" s="4" t="s">
        <v>31</v>
      </c>
      <c r="F24" s="4" t="s">
        <v>31</v>
      </c>
      <c r="G24" s="4" t="s">
        <v>31</v>
      </c>
      <c r="H24" s="5" t="s">
        <v>31</v>
      </c>
      <c r="I24" s="4" t="s">
        <v>31</v>
      </c>
      <c r="J24" s="4" t="s">
        <v>86</v>
      </c>
      <c r="K24" s="4" t="s">
        <v>32</v>
      </c>
      <c r="L24" s="4" t="s">
        <v>33</v>
      </c>
      <c r="M24" s="6">
        <v>43927</v>
      </c>
      <c r="N24" s="4" t="s">
        <v>40</v>
      </c>
      <c r="O24" s="4" t="s">
        <v>34</v>
      </c>
      <c r="Q24" s="8">
        <f t="shared" si="0"/>
        <v>483.33333333333331</v>
      </c>
      <c r="R24" s="8">
        <f t="shared" si="1"/>
        <v>1166.6666666666667</v>
      </c>
      <c r="S24" t="s">
        <v>57</v>
      </c>
      <c r="T24" s="4" t="s">
        <v>31</v>
      </c>
      <c r="U24" t="s">
        <v>77</v>
      </c>
      <c r="V24" t="s">
        <v>81</v>
      </c>
      <c r="W24" t="s">
        <v>82</v>
      </c>
      <c r="X24" t="s">
        <v>80</v>
      </c>
      <c r="AA24" s="4">
        <v>0</v>
      </c>
      <c r="AB24" s="4">
        <v>0</v>
      </c>
      <c r="AC24" s="4" t="s">
        <v>35</v>
      </c>
      <c r="AD24" s="4" t="s">
        <v>36</v>
      </c>
    </row>
    <row r="25" spans="1:30" x14ac:dyDescent="0.25">
      <c r="A25">
        <v>16</v>
      </c>
      <c r="C25" s="4" t="s">
        <v>31</v>
      </c>
      <c r="D25" s="4" t="s">
        <v>74</v>
      </c>
      <c r="E25" s="4" t="s">
        <v>31</v>
      </c>
      <c r="F25" s="4" t="s">
        <v>31</v>
      </c>
      <c r="G25" s="4" t="s">
        <v>31</v>
      </c>
      <c r="H25" s="5" t="s">
        <v>31</v>
      </c>
      <c r="I25" s="4" t="s">
        <v>31</v>
      </c>
      <c r="J25" s="4" t="s">
        <v>86</v>
      </c>
      <c r="K25" s="4" t="s">
        <v>32</v>
      </c>
      <c r="L25" s="4" t="s">
        <v>33</v>
      </c>
      <c r="M25" s="6">
        <v>43927</v>
      </c>
      <c r="N25" s="4" t="s">
        <v>40</v>
      </c>
      <c r="O25" s="4" t="s">
        <v>34</v>
      </c>
      <c r="Q25" s="8">
        <f t="shared" si="0"/>
        <v>503.15315315315314</v>
      </c>
      <c r="R25" s="8">
        <f t="shared" si="1"/>
        <v>1259.9099099099099</v>
      </c>
      <c r="S25" t="s">
        <v>58</v>
      </c>
      <c r="T25" s="4" t="s">
        <v>31</v>
      </c>
      <c r="U25" t="s">
        <v>77</v>
      </c>
      <c r="V25" t="s">
        <v>81</v>
      </c>
      <c r="W25" t="s">
        <v>82</v>
      </c>
      <c r="X25" t="s">
        <v>80</v>
      </c>
      <c r="AA25" s="4">
        <v>0</v>
      </c>
      <c r="AB25" s="4">
        <v>0</v>
      </c>
      <c r="AC25" s="4" t="s">
        <v>35</v>
      </c>
      <c r="AD25" s="4" t="s">
        <v>36</v>
      </c>
    </row>
    <row r="26" spans="1:30" x14ac:dyDescent="0.25">
      <c r="A26">
        <v>17</v>
      </c>
      <c r="C26" s="4" t="s">
        <v>31</v>
      </c>
      <c r="D26" s="4" t="s">
        <v>75</v>
      </c>
      <c r="E26" s="4" t="s">
        <v>31</v>
      </c>
      <c r="F26" s="4" t="s">
        <v>31</v>
      </c>
      <c r="G26" s="4" t="s">
        <v>31</v>
      </c>
      <c r="H26" s="5" t="s">
        <v>31</v>
      </c>
      <c r="I26" s="4" t="s">
        <v>31</v>
      </c>
      <c r="J26" s="4" t="s">
        <v>86</v>
      </c>
      <c r="K26" s="4" t="s">
        <v>32</v>
      </c>
      <c r="L26" s="4" t="s">
        <v>33</v>
      </c>
      <c r="M26" s="6">
        <v>43927</v>
      </c>
      <c r="N26" s="4" t="s">
        <v>40</v>
      </c>
      <c r="O26" s="4" t="s">
        <v>34</v>
      </c>
      <c r="Q26" s="8">
        <f t="shared" si="0"/>
        <v>507.65765765765758</v>
      </c>
      <c r="R26" s="8">
        <f t="shared" si="1"/>
        <v>1345.4954954954956</v>
      </c>
      <c r="S26" t="s">
        <v>59</v>
      </c>
      <c r="T26" s="4" t="s">
        <v>31</v>
      </c>
      <c r="U26" t="s">
        <v>77</v>
      </c>
      <c r="V26" t="s">
        <v>81</v>
      </c>
      <c r="W26" t="s">
        <v>82</v>
      </c>
      <c r="X26" t="s">
        <v>80</v>
      </c>
      <c r="AA26" s="4">
        <v>0</v>
      </c>
      <c r="AB26" s="4">
        <v>0</v>
      </c>
      <c r="AC26" s="4" t="s">
        <v>35</v>
      </c>
      <c r="AD26" s="4" t="s">
        <v>36</v>
      </c>
    </row>
    <row r="27" spans="1:30" x14ac:dyDescent="0.25">
      <c r="A27">
        <v>18</v>
      </c>
      <c r="C27" s="4" t="s">
        <v>31</v>
      </c>
      <c r="D27" s="4" t="s">
        <v>76</v>
      </c>
      <c r="E27" s="4" t="s">
        <v>31</v>
      </c>
      <c r="F27" s="4" t="s">
        <v>31</v>
      </c>
      <c r="G27" s="4" t="s">
        <v>31</v>
      </c>
      <c r="H27" s="5" t="s">
        <v>31</v>
      </c>
      <c r="I27" s="4" t="s">
        <v>31</v>
      </c>
      <c r="J27" s="4" t="s">
        <v>86</v>
      </c>
      <c r="K27" s="4" t="s">
        <v>32</v>
      </c>
      <c r="L27" s="4" t="s">
        <v>33</v>
      </c>
      <c r="M27" s="6">
        <v>43927</v>
      </c>
      <c r="N27" s="4" t="s">
        <v>40</v>
      </c>
      <c r="O27" s="4" t="s">
        <v>34</v>
      </c>
      <c r="Q27" s="8">
        <f t="shared" si="0"/>
        <v>512.16216216216208</v>
      </c>
      <c r="R27" s="8">
        <f t="shared" si="1"/>
        <v>1431.0810810810813</v>
      </c>
      <c r="S27" t="s">
        <v>60</v>
      </c>
      <c r="T27" s="4" t="s">
        <v>31</v>
      </c>
      <c r="U27" t="s">
        <v>77</v>
      </c>
      <c r="V27" t="s">
        <v>81</v>
      </c>
      <c r="W27" t="s">
        <v>82</v>
      </c>
      <c r="X27" t="s">
        <v>80</v>
      </c>
      <c r="AA27" s="4">
        <v>0</v>
      </c>
      <c r="AB27" s="4">
        <v>0</v>
      </c>
      <c r="AC27" s="4" t="s">
        <v>35</v>
      </c>
      <c r="AD27" s="4" t="s">
        <v>36</v>
      </c>
    </row>
    <row r="28" spans="1:30" x14ac:dyDescent="0.25">
      <c r="C28" s="4"/>
      <c r="D28" s="4"/>
      <c r="E28" s="4"/>
      <c r="F28" s="4"/>
      <c r="G28" s="4"/>
      <c r="H28" s="5"/>
      <c r="I28" s="4"/>
      <c r="J28" s="4"/>
      <c r="K28" s="4"/>
      <c r="L28" s="4"/>
      <c r="M28" s="6"/>
      <c r="N28" s="4"/>
      <c r="O28" s="4"/>
      <c r="Q28" s="8"/>
      <c r="R28" s="8"/>
      <c r="T28" s="4"/>
      <c r="AA28" s="4"/>
      <c r="AB28" s="4"/>
      <c r="AC28" s="4"/>
      <c r="AD28" s="4"/>
    </row>
    <row r="29" spans="1:30" x14ac:dyDescent="0.25">
      <c r="C29" s="4"/>
      <c r="D29" s="4"/>
      <c r="E29" s="4"/>
      <c r="F29" s="4"/>
      <c r="G29" s="4"/>
      <c r="H29" s="5"/>
      <c r="I29" s="4"/>
      <c r="J29" s="4"/>
      <c r="K29" s="4"/>
      <c r="L29" s="4"/>
      <c r="M29" s="6"/>
      <c r="N29" s="4"/>
      <c r="O29" s="4"/>
      <c r="Q29" s="8"/>
      <c r="R29" s="8"/>
      <c r="T29" s="4"/>
      <c r="AA29" s="4"/>
      <c r="AB29" s="4"/>
      <c r="AC29" s="4"/>
      <c r="AD29" s="4"/>
    </row>
    <row r="30" spans="1:30" x14ac:dyDescent="0.25">
      <c r="B30" s="16" t="s">
        <v>254</v>
      </c>
      <c r="C30" s="16"/>
      <c r="D30" s="16"/>
      <c r="E30" s="16"/>
      <c r="F30" s="16"/>
      <c r="G30" s="16"/>
      <c r="H30" s="5"/>
      <c r="I30" s="4"/>
      <c r="J30" s="4"/>
      <c r="K30" s="4"/>
      <c r="L30" s="4"/>
      <c r="M30" s="6"/>
      <c r="N30" s="4"/>
      <c r="O30" s="4"/>
      <c r="Q30" s="8"/>
      <c r="R30" s="8"/>
      <c r="T30" s="4"/>
      <c r="AA30" s="4"/>
      <c r="AB30" s="4"/>
      <c r="AC30" s="4"/>
      <c r="AD30" s="4"/>
    </row>
    <row r="31" spans="1:30" outlineLevel="1" x14ac:dyDescent="0.25">
      <c r="B31" s="9"/>
      <c r="C31" s="9"/>
      <c r="D31" s="9"/>
      <c r="E31" s="9"/>
      <c r="F31" s="9"/>
      <c r="G31" s="9"/>
      <c r="H31" s="5"/>
      <c r="I31" s="4"/>
      <c r="J31" s="4"/>
      <c r="K31" s="4"/>
      <c r="L31" s="4"/>
      <c r="M31" s="6"/>
      <c r="N31" s="4"/>
      <c r="O31" s="4"/>
      <c r="Q31" s="8"/>
      <c r="R31" s="8"/>
      <c r="T31" s="4"/>
      <c r="AA31" s="4"/>
      <c r="AB31" s="4"/>
      <c r="AC31" s="4"/>
      <c r="AD31" s="4"/>
    </row>
    <row r="32" spans="1:30" outlineLevel="1" x14ac:dyDescent="0.25">
      <c r="B32" s="17" t="s">
        <v>280</v>
      </c>
      <c r="C32" s="17"/>
      <c r="D32" s="17"/>
      <c r="E32" s="17"/>
      <c r="F32" s="17"/>
      <c r="G32" s="17"/>
      <c r="H32" s="5"/>
      <c r="I32" s="4"/>
      <c r="J32" s="4"/>
      <c r="K32" s="4"/>
      <c r="L32" s="4"/>
      <c r="M32" s="6"/>
      <c r="N32" s="4"/>
      <c r="O32" s="4"/>
      <c r="Q32" s="8"/>
      <c r="R32" s="8"/>
      <c r="T32" s="4"/>
      <c r="AA32" s="4"/>
      <c r="AB32" s="4"/>
      <c r="AC32" s="4"/>
      <c r="AD32" s="4"/>
    </row>
    <row r="33" spans="2:32" outlineLevel="1" x14ac:dyDescent="0.25">
      <c r="C33" s="4"/>
      <c r="D33" s="4"/>
      <c r="E33" s="4"/>
      <c r="F33" s="4"/>
      <c r="G33" s="4"/>
      <c r="H33" s="5"/>
      <c r="I33" s="4"/>
      <c r="J33" s="4"/>
      <c r="K33" s="4"/>
      <c r="L33" s="4"/>
      <c r="M33" s="6"/>
      <c r="N33" s="4"/>
      <c r="O33" s="4"/>
      <c r="Q33" s="8"/>
      <c r="R33" s="8"/>
      <c r="T33" s="4"/>
      <c r="AA33" s="4"/>
      <c r="AB33" s="4"/>
      <c r="AC33" s="4"/>
      <c r="AD33" s="4"/>
    </row>
    <row r="34" spans="2:32" outlineLevel="1" x14ac:dyDescent="0.25">
      <c r="B34" s="12" t="s">
        <v>268</v>
      </c>
      <c r="C34" s="4"/>
      <c r="D34" s="4"/>
      <c r="E34" s="4"/>
      <c r="F34" s="4"/>
      <c r="G34" s="4"/>
      <c r="H34" s="5"/>
      <c r="I34" s="4"/>
      <c r="J34" s="4"/>
      <c r="K34" s="4"/>
      <c r="L34" s="4"/>
      <c r="M34" s="6"/>
      <c r="N34" s="4"/>
      <c r="O34" s="4"/>
      <c r="Q34" s="8"/>
      <c r="R34" s="8"/>
      <c r="T34" s="4"/>
      <c r="AA34" s="4"/>
      <c r="AB34" s="4"/>
      <c r="AC34" s="4"/>
      <c r="AD34" s="4"/>
    </row>
    <row r="35" spans="2:32" outlineLevel="2" x14ac:dyDescent="0.25">
      <c r="C35" s="4"/>
      <c r="D35" s="4"/>
      <c r="E35" s="4"/>
      <c r="F35" s="4"/>
      <c r="G35" s="4" t="s">
        <v>278</v>
      </c>
      <c r="H35" s="5"/>
      <c r="I35" s="4"/>
      <c r="J35" s="4" t="s">
        <v>279</v>
      </c>
      <c r="K35" s="4"/>
      <c r="L35" s="4"/>
      <c r="M35" s="6"/>
      <c r="N35" s="4"/>
      <c r="O35" s="4"/>
      <c r="Q35" s="8"/>
      <c r="R35" s="8"/>
      <c r="T35" s="4"/>
      <c r="AA35" s="4"/>
      <c r="AB35" s="4"/>
      <c r="AC35" s="4"/>
      <c r="AD35" s="4"/>
    </row>
    <row r="36" spans="2:32" outlineLevel="2" x14ac:dyDescent="0.25">
      <c r="B36" t="s">
        <v>275</v>
      </c>
      <c r="C36" t="s">
        <v>256</v>
      </c>
      <c r="D36" s="4" t="s">
        <v>257</v>
      </c>
      <c r="E36" s="4" t="s">
        <v>255</v>
      </c>
      <c r="F36" s="4" t="s">
        <v>269</v>
      </c>
      <c r="G36" s="4" t="s">
        <v>258</v>
      </c>
      <c r="H36" s="4" t="s">
        <v>259</v>
      </c>
      <c r="I36" s="4" t="s">
        <v>260</v>
      </c>
      <c r="J36" s="4" t="s">
        <v>286</v>
      </c>
      <c r="K36" s="4" t="s">
        <v>287</v>
      </c>
      <c r="L36" s="4" t="s">
        <v>288</v>
      </c>
      <c r="M36" s="4"/>
      <c r="N36" s="4"/>
      <c r="O36" s="6"/>
      <c r="P36" s="4"/>
      <c r="Q36" s="4"/>
      <c r="S36" s="8"/>
      <c r="T36" s="8"/>
      <c r="V36" s="4"/>
      <c r="AC36" s="4"/>
      <c r="AD36" s="4"/>
      <c r="AE36" s="4"/>
      <c r="AF36" s="4"/>
    </row>
    <row r="37" spans="2:32" outlineLevel="2" x14ac:dyDescent="0.25">
      <c r="B37" s="9" t="s">
        <v>277</v>
      </c>
      <c r="C37" t="s">
        <v>261</v>
      </c>
      <c r="D37" s="4">
        <v>3</v>
      </c>
      <c r="E37" s="4">
        <v>13.9</v>
      </c>
      <c r="F37" s="4" t="s">
        <v>270</v>
      </c>
      <c r="G37" s="10">
        <v>2250</v>
      </c>
      <c r="H37" s="10">
        <v>3650</v>
      </c>
      <c r="I37" s="10">
        <f>H37-G37</f>
        <v>1400</v>
      </c>
      <c r="J37" s="10">
        <f>G37/$D37</f>
        <v>750</v>
      </c>
      <c r="K37" s="10">
        <f t="shared" ref="K37:K42" si="2">H37/$D37</f>
        <v>1216.6666666666667</v>
      </c>
      <c r="L37" s="10">
        <f t="shared" ref="L37:L42" si="3">I37/$D37</f>
        <v>466.66666666666669</v>
      </c>
      <c r="M37" s="4"/>
      <c r="N37" s="4"/>
      <c r="O37" s="6"/>
      <c r="P37" s="4"/>
      <c r="Q37" s="4"/>
      <c r="S37" s="8"/>
      <c r="T37" s="8"/>
      <c r="V37" s="4"/>
      <c r="AC37" s="4"/>
      <c r="AD37" s="4"/>
      <c r="AE37" s="4"/>
      <c r="AF37" s="4"/>
    </row>
    <row r="38" spans="2:32" outlineLevel="2" x14ac:dyDescent="0.25">
      <c r="B38" s="9">
        <v>2017</v>
      </c>
      <c r="C38" t="s">
        <v>263</v>
      </c>
      <c r="D38" s="4">
        <v>3</v>
      </c>
      <c r="E38" s="4">
        <v>15</v>
      </c>
      <c r="F38" s="4" t="s">
        <v>270</v>
      </c>
      <c r="G38" s="10">
        <v>2650</v>
      </c>
      <c r="H38" s="10">
        <v>4000</v>
      </c>
      <c r="I38" s="10">
        <f t="shared" ref="I38:I42" si="4">H38-G38</f>
        <v>1350</v>
      </c>
      <c r="J38" s="10">
        <f t="shared" ref="J38:J42" si="5">G38/$D38</f>
        <v>883.33333333333337</v>
      </c>
      <c r="K38" s="10">
        <f t="shared" si="2"/>
        <v>1333.3333333333333</v>
      </c>
      <c r="L38" s="10">
        <f t="shared" si="3"/>
        <v>450</v>
      </c>
      <c r="M38" s="4"/>
      <c r="N38" s="4"/>
      <c r="O38" s="6"/>
      <c r="P38" s="4"/>
      <c r="Q38" s="4"/>
      <c r="S38" s="8"/>
      <c r="T38" s="8"/>
      <c r="V38" s="4"/>
      <c r="AC38" s="4"/>
      <c r="AD38" s="4"/>
      <c r="AE38" s="4"/>
      <c r="AF38" s="4"/>
    </row>
    <row r="39" spans="2:32" outlineLevel="2" x14ac:dyDescent="0.25">
      <c r="B39" s="9" t="s">
        <v>277</v>
      </c>
      <c r="C39" t="s">
        <v>262</v>
      </c>
      <c r="D39" s="4">
        <v>3</v>
      </c>
      <c r="E39" s="4">
        <v>16.5</v>
      </c>
      <c r="F39" s="4" t="s">
        <v>270</v>
      </c>
      <c r="G39" s="10">
        <v>3200</v>
      </c>
      <c r="H39" s="10">
        <v>4650</v>
      </c>
      <c r="I39" s="10">
        <f t="shared" si="4"/>
        <v>1450</v>
      </c>
      <c r="J39" s="10">
        <f t="shared" si="5"/>
        <v>1066.6666666666667</v>
      </c>
      <c r="K39" s="10">
        <f t="shared" si="2"/>
        <v>1550</v>
      </c>
      <c r="L39" s="10">
        <f t="shared" si="3"/>
        <v>483.33333333333331</v>
      </c>
      <c r="M39" s="4"/>
      <c r="N39" s="4"/>
      <c r="O39" s="6"/>
      <c r="P39" s="4"/>
      <c r="Q39" s="4"/>
      <c r="S39" s="8"/>
      <c r="T39" s="8"/>
      <c r="V39" s="4"/>
      <c r="AC39" s="4"/>
      <c r="AD39" s="4"/>
      <c r="AE39" s="4"/>
      <c r="AF39" s="4"/>
    </row>
    <row r="40" spans="2:32" outlineLevel="2" x14ac:dyDescent="0.25">
      <c r="B40" s="9" t="s">
        <v>277</v>
      </c>
      <c r="C40" t="s">
        <v>264</v>
      </c>
      <c r="D40" s="4">
        <v>3</v>
      </c>
      <c r="E40" s="4">
        <v>14.4</v>
      </c>
      <c r="F40" s="4" t="s">
        <v>270</v>
      </c>
      <c r="G40" s="10">
        <v>2350</v>
      </c>
      <c r="H40" s="10">
        <v>3700</v>
      </c>
      <c r="I40" s="10">
        <f t="shared" si="4"/>
        <v>1350</v>
      </c>
      <c r="J40" s="10">
        <f t="shared" si="5"/>
        <v>783.33333333333337</v>
      </c>
      <c r="K40" s="10">
        <f t="shared" si="2"/>
        <v>1233.3333333333333</v>
      </c>
      <c r="L40" s="10">
        <f t="shared" si="3"/>
        <v>450</v>
      </c>
      <c r="M40" s="4"/>
      <c r="N40" s="6"/>
      <c r="O40" s="4"/>
      <c r="P40" s="4"/>
      <c r="R40" s="8"/>
      <c r="S40" s="8"/>
      <c r="U40" s="4"/>
      <c r="AB40" s="4"/>
      <c r="AC40" s="4"/>
      <c r="AD40" s="4"/>
      <c r="AE40" s="4"/>
    </row>
    <row r="41" spans="2:32" outlineLevel="2" x14ac:dyDescent="0.25">
      <c r="B41" s="9">
        <v>2017</v>
      </c>
      <c r="C41" t="s">
        <v>265</v>
      </c>
      <c r="D41" s="4">
        <v>3</v>
      </c>
      <c r="E41" s="4">
        <v>15</v>
      </c>
      <c r="F41" s="4" t="s">
        <v>270</v>
      </c>
      <c r="G41" s="10">
        <v>2650</v>
      </c>
      <c r="H41" s="10">
        <v>4000</v>
      </c>
      <c r="I41" s="10">
        <f t="shared" si="4"/>
        <v>1350</v>
      </c>
      <c r="J41" s="10">
        <f t="shared" si="5"/>
        <v>883.33333333333337</v>
      </c>
      <c r="K41" s="10">
        <f t="shared" si="2"/>
        <v>1333.3333333333333</v>
      </c>
      <c r="L41" s="10">
        <f t="shared" si="3"/>
        <v>450</v>
      </c>
      <c r="M41" s="4"/>
      <c r="N41" s="6"/>
      <c r="O41" s="4"/>
      <c r="P41" s="4"/>
      <c r="R41" s="8"/>
      <c r="S41" s="8"/>
      <c r="U41" s="4"/>
      <c r="AB41" s="4"/>
      <c r="AC41" s="4"/>
      <c r="AD41" s="4"/>
      <c r="AE41" s="4"/>
    </row>
    <row r="42" spans="2:32" outlineLevel="2" x14ac:dyDescent="0.25">
      <c r="B42" s="9" t="s">
        <v>277</v>
      </c>
      <c r="C42" t="s">
        <v>266</v>
      </c>
      <c r="D42" s="4">
        <v>3</v>
      </c>
      <c r="E42" s="4">
        <v>16.5</v>
      </c>
      <c r="F42" s="4" t="s">
        <v>270</v>
      </c>
      <c r="G42" s="10">
        <v>3200</v>
      </c>
      <c r="H42" s="10">
        <v>4650</v>
      </c>
      <c r="I42" s="10">
        <f t="shared" si="4"/>
        <v>1450</v>
      </c>
      <c r="J42" s="10">
        <f t="shared" si="5"/>
        <v>1066.6666666666667</v>
      </c>
      <c r="K42" s="10">
        <f t="shared" si="2"/>
        <v>1550</v>
      </c>
      <c r="L42" s="10">
        <f t="shared" si="3"/>
        <v>483.33333333333331</v>
      </c>
      <c r="M42" s="4"/>
      <c r="N42" s="6"/>
      <c r="O42" s="4"/>
      <c r="P42" s="4"/>
      <c r="R42" s="8"/>
      <c r="S42" s="8"/>
      <c r="U42" s="4"/>
      <c r="AB42" s="4"/>
      <c r="AC42" s="4"/>
      <c r="AD42" s="4"/>
      <c r="AE42" s="4"/>
    </row>
    <row r="43" spans="2:32" outlineLevel="2" x14ac:dyDescent="0.25">
      <c r="B43" t="s">
        <v>276</v>
      </c>
      <c r="D43" s="4"/>
      <c r="E43" s="4"/>
      <c r="F43" s="4"/>
      <c r="G43" s="4"/>
      <c r="H43" s="4"/>
      <c r="I43" s="4"/>
      <c r="J43" s="10"/>
      <c r="K43" s="10"/>
      <c r="L43" s="10"/>
      <c r="M43" s="4"/>
      <c r="N43" s="6"/>
      <c r="O43" s="4"/>
      <c r="P43" s="4"/>
      <c r="R43" s="8"/>
      <c r="S43" s="8"/>
      <c r="U43" s="4"/>
      <c r="AB43" s="4"/>
      <c r="AC43" s="4"/>
      <c r="AD43" s="4"/>
      <c r="AE43" s="4"/>
    </row>
    <row r="44" spans="2:32" outlineLevel="1" x14ac:dyDescent="0.25">
      <c r="C44" s="4"/>
      <c r="D44" s="4"/>
      <c r="E44" s="4"/>
      <c r="F44" s="4"/>
      <c r="G44" s="4"/>
      <c r="H44" s="5"/>
      <c r="I44" s="4"/>
      <c r="J44" s="10"/>
      <c r="K44" s="10"/>
      <c r="L44" s="10"/>
      <c r="M44" s="6"/>
      <c r="N44" s="4"/>
      <c r="O44" s="4"/>
      <c r="Q44" s="8"/>
      <c r="R44" s="8"/>
      <c r="T44" s="4"/>
      <c r="AA44" s="4"/>
      <c r="AB44" s="4"/>
      <c r="AC44" s="4"/>
      <c r="AD44" s="4"/>
    </row>
    <row r="45" spans="2:32" outlineLevel="1" x14ac:dyDescent="0.25">
      <c r="B45" s="12" t="s">
        <v>267</v>
      </c>
      <c r="C45" s="4"/>
      <c r="D45" s="4"/>
      <c r="E45" s="4"/>
      <c r="F45" s="4"/>
      <c r="G45" s="4"/>
      <c r="H45" s="5"/>
      <c r="I45" s="4"/>
      <c r="J45" s="10"/>
      <c r="K45" s="10"/>
      <c r="L45" s="10"/>
      <c r="M45" s="6"/>
      <c r="N45" s="4"/>
      <c r="O45" s="4"/>
      <c r="Q45" s="8"/>
      <c r="R45" s="8"/>
      <c r="T45" s="4"/>
      <c r="AA45" s="4"/>
      <c r="AB45" s="4"/>
      <c r="AC45" s="4"/>
      <c r="AD45" s="4"/>
    </row>
    <row r="46" spans="2:32" outlineLevel="2" x14ac:dyDescent="0.25">
      <c r="C46" s="4"/>
      <c r="D46" s="4"/>
      <c r="E46" s="4"/>
      <c r="F46" s="4"/>
      <c r="G46" s="4"/>
      <c r="H46" s="5"/>
      <c r="I46" s="4"/>
      <c r="J46" s="10"/>
      <c r="K46" s="10"/>
      <c r="L46" s="10"/>
      <c r="M46" s="6"/>
      <c r="N46" s="4"/>
      <c r="O46" s="4"/>
      <c r="Q46" s="8"/>
      <c r="R46" s="8"/>
      <c r="T46" s="4"/>
      <c r="AA46" s="4"/>
      <c r="AB46" s="4"/>
      <c r="AC46" s="4"/>
      <c r="AD46" s="4"/>
    </row>
    <row r="47" spans="2:32" outlineLevel="2" x14ac:dyDescent="0.25">
      <c r="B47" t="s">
        <v>275</v>
      </c>
      <c r="C47" t="s">
        <v>256</v>
      </c>
      <c r="D47" s="4" t="s">
        <v>257</v>
      </c>
      <c r="E47" s="4" t="s">
        <v>255</v>
      </c>
      <c r="F47" s="4" t="s">
        <v>269</v>
      </c>
      <c r="G47" s="4" t="s">
        <v>258</v>
      </c>
      <c r="H47" s="4" t="s">
        <v>259</v>
      </c>
      <c r="I47" s="4" t="s">
        <v>260</v>
      </c>
      <c r="J47" s="4" t="s">
        <v>286</v>
      </c>
      <c r="K47" s="4" t="s">
        <v>287</v>
      </c>
      <c r="L47" s="4" t="s">
        <v>288</v>
      </c>
      <c r="M47" s="4"/>
      <c r="N47" s="6"/>
      <c r="O47" s="4"/>
      <c r="P47" s="4"/>
      <c r="R47" s="8"/>
      <c r="S47" s="8"/>
      <c r="U47" s="4"/>
      <c r="AB47" s="4"/>
      <c r="AC47" s="4"/>
      <c r="AD47" s="4"/>
      <c r="AE47" s="4"/>
    </row>
    <row r="48" spans="2:32" outlineLevel="2" x14ac:dyDescent="0.25">
      <c r="B48" s="9">
        <v>2017</v>
      </c>
      <c r="C48" t="s">
        <v>271</v>
      </c>
      <c r="D48" s="4">
        <v>3</v>
      </c>
      <c r="E48" s="4">
        <v>14</v>
      </c>
      <c r="F48" s="4">
        <v>8.1999999999999993</v>
      </c>
      <c r="G48" s="10">
        <v>3350</v>
      </c>
      <c r="H48" s="10">
        <v>4850</v>
      </c>
      <c r="I48" s="10">
        <f>H48-G48</f>
        <v>1500</v>
      </c>
      <c r="J48" s="10">
        <f t="shared" ref="J48:J51" si="6">G48/$D48</f>
        <v>1116.6666666666667</v>
      </c>
      <c r="K48" s="10">
        <f t="shared" ref="K48:K51" si="7">H48/$D48</f>
        <v>1616.6666666666667</v>
      </c>
      <c r="L48" s="10">
        <f t="shared" ref="L48:L51" si="8">I48/$D48</f>
        <v>500</v>
      </c>
      <c r="M48" s="4"/>
      <c r="N48" s="6"/>
      <c r="O48" s="4"/>
      <c r="P48" s="4"/>
      <c r="R48" s="8"/>
      <c r="S48" s="8"/>
      <c r="U48" s="4"/>
      <c r="AB48" s="4"/>
      <c r="AC48" s="4"/>
      <c r="AD48" s="4"/>
      <c r="AE48" s="4"/>
    </row>
    <row r="49" spans="2:31" outlineLevel="2" x14ac:dyDescent="0.25">
      <c r="B49" s="9">
        <v>2017</v>
      </c>
      <c r="C49" t="s">
        <v>272</v>
      </c>
      <c r="D49" s="4">
        <v>3</v>
      </c>
      <c r="E49" s="4">
        <v>15</v>
      </c>
      <c r="F49" s="4">
        <v>8.5</v>
      </c>
      <c r="G49" s="10">
        <v>3500</v>
      </c>
      <c r="H49" s="10">
        <v>4950</v>
      </c>
      <c r="I49" s="10">
        <f t="shared" ref="I49:I51" si="9">H49-G49</f>
        <v>1450</v>
      </c>
      <c r="J49" s="10">
        <f t="shared" si="6"/>
        <v>1166.6666666666667</v>
      </c>
      <c r="K49" s="10">
        <f t="shared" si="7"/>
        <v>1650</v>
      </c>
      <c r="L49" s="10">
        <f t="shared" si="8"/>
        <v>483.33333333333331</v>
      </c>
      <c r="M49" s="4"/>
      <c r="N49" s="6"/>
      <c r="O49" s="4"/>
      <c r="P49" s="4"/>
      <c r="R49" s="8"/>
      <c r="S49" s="8"/>
      <c r="U49" s="4"/>
      <c r="AB49" s="4"/>
      <c r="AC49" s="4"/>
      <c r="AD49" s="4"/>
      <c r="AE49" s="4"/>
    </row>
    <row r="50" spans="2:31" outlineLevel="2" x14ac:dyDescent="0.25">
      <c r="B50" s="9" t="s">
        <v>277</v>
      </c>
      <c r="C50" t="s">
        <v>273</v>
      </c>
      <c r="D50" s="4">
        <v>3</v>
      </c>
      <c r="E50" s="4">
        <v>15.3</v>
      </c>
      <c r="F50" s="4">
        <v>8.6</v>
      </c>
      <c r="G50" s="10">
        <v>3600</v>
      </c>
      <c r="H50" s="10">
        <v>5100</v>
      </c>
      <c r="I50" s="10">
        <f t="shared" si="9"/>
        <v>1500</v>
      </c>
      <c r="J50" s="10">
        <f t="shared" si="6"/>
        <v>1200</v>
      </c>
      <c r="K50" s="10">
        <f t="shared" si="7"/>
        <v>1700</v>
      </c>
      <c r="L50" s="10">
        <f t="shared" si="8"/>
        <v>500</v>
      </c>
      <c r="M50" s="4"/>
      <c r="N50" s="6"/>
      <c r="O50" s="4"/>
      <c r="P50" s="4"/>
      <c r="R50" s="8"/>
      <c r="S50" s="8"/>
      <c r="U50" s="4"/>
      <c r="AB50" s="4"/>
      <c r="AC50" s="4"/>
      <c r="AD50" s="4"/>
      <c r="AE50" s="4"/>
    </row>
    <row r="51" spans="2:31" outlineLevel="2" x14ac:dyDescent="0.25">
      <c r="B51" s="9" t="s">
        <v>277</v>
      </c>
      <c r="C51" t="s">
        <v>274</v>
      </c>
      <c r="D51" s="4">
        <v>3</v>
      </c>
      <c r="E51" s="4">
        <v>19</v>
      </c>
      <c r="F51" s="4">
        <v>9</v>
      </c>
      <c r="G51" s="10">
        <v>4550</v>
      </c>
      <c r="H51" s="10">
        <v>6100</v>
      </c>
      <c r="I51" s="10">
        <f t="shared" si="9"/>
        <v>1550</v>
      </c>
      <c r="J51" s="10">
        <f t="shared" si="6"/>
        <v>1516.6666666666667</v>
      </c>
      <c r="K51" s="10">
        <f t="shared" si="7"/>
        <v>2033.3333333333333</v>
      </c>
      <c r="L51" s="10">
        <f t="shared" si="8"/>
        <v>516.66666666666663</v>
      </c>
    </row>
    <row r="52" spans="2:31" outlineLevel="2" x14ac:dyDescent="0.25">
      <c r="B52" t="s">
        <v>276</v>
      </c>
    </row>
    <row r="53" spans="2:31" outlineLevel="1" x14ac:dyDescent="0.25"/>
    <row r="54" spans="2:31" outlineLevel="1" x14ac:dyDescent="0.25"/>
    <row r="56" spans="2:31" x14ac:dyDescent="0.25">
      <c r="B56" s="12" t="s">
        <v>298</v>
      </c>
    </row>
    <row r="57" spans="2:31" outlineLevel="1" x14ac:dyDescent="0.25"/>
    <row r="58" spans="2:31" outlineLevel="1" x14ac:dyDescent="0.25">
      <c r="B58" t="s">
        <v>281</v>
      </c>
    </row>
    <row r="59" spans="2:31" outlineLevel="1" x14ac:dyDescent="0.25">
      <c r="B59" t="s">
        <v>283</v>
      </c>
    </row>
    <row r="60" spans="2:31" outlineLevel="1" x14ac:dyDescent="0.25">
      <c r="B60" t="s">
        <v>282</v>
      </c>
    </row>
    <row r="61" spans="2:31" outlineLevel="1" x14ac:dyDescent="0.25"/>
    <row r="62" spans="2:31" outlineLevel="1" x14ac:dyDescent="0.25">
      <c r="B62" t="s">
        <v>295</v>
      </c>
      <c r="C62" t="s">
        <v>255</v>
      </c>
      <c r="D62" t="s">
        <v>284</v>
      </c>
      <c r="E62" t="s">
        <v>285</v>
      </c>
      <c r="F62" s="13" t="s">
        <v>296</v>
      </c>
      <c r="G62" s="13" t="s">
        <v>289</v>
      </c>
      <c r="H62" s="13" t="s">
        <v>290</v>
      </c>
      <c r="I62" s="13" t="s">
        <v>291</v>
      </c>
      <c r="J62" s="13" t="s">
        <v>292</v>
      </c>
      <c r="K62" s="4" t="s">
        <v>293</v>
      </c>
      <c r="L62" s="4" t="s">
        <v>294</v>
      </c>
      <c r="M62" s="13" t="s">
        <v>297</v>
      </c>
    </row>
    <row r="63" spans="2:31" outlineLevel="1" x14ac:dyDescent="0.25">
      <c r="B63">
        <v>2020</v>
      </c>
      <c r="C63">
        <v>14</v>
      </c>
      <c r="D63">
        <v>14</v>
      </c>
      <c r="E63">
        <v>15</v>
      </c>
      <c r="F63" s="15">
        <f>(C63-D63)/(E63-D63)</f>
        <v>0</v>
      </c>
      <c r="G63" s="15">
        <f>INDEX($J$48:$J$51,MATCH(D63,$E$48:$E$51,0))</f>
        <v>1116.6666666666667</v>
      </c>
      <c r="H63" s="15">
        <f>INDEX($J$48:$J$51,MATCH(E63,$E$48:$E$51,0))</f>
        <v>1166.6666666666667</v>
      </c>
      <c r="I63" s="15">
        <f>INDEX($L$48:$L$51,MATCH(D63,$E$48:$E$51,0))</f>
        <v>500</v>
      </c>
      <c r="J63" s="15">
        <f>INDEX($L$48:$L$51,MATCH(E63,$E$48:$E$51,0))</f>
        <v>483.33333333333331</v>
      </c>
      <c r="K63" s="11">
        <f>(1-$F63)*G63+$F63*H63</f>
        <v>1116.6666666666667</v>
      </c>
      <c r="L63" s="11">
        <f>(1-$F63)*I63+$F63*J63</f>
        <v>500</v>
      </c>
      <c r="M63" s="14">
        <f>K63+L63</f>
        <v>1616.6666666666667</v>
      </c>
    </row>
    <row r="64" spans="2:31" outlineLevel="1" x14ac:dyDescent="0.25">
      <c r="B64">
        <v>2020</v>
      </c>
      <c r="C64">
        <v>15</v>
      </c>
      <c r="D64">
        <v>14</v>
      </c>
      <c r="E64">
        <v>15</v>
      </c>
      <c r="F64" s="15">
        <f t="shared" ref="F64:F70" si="10">(C64-D64)/(E64-D64)</f>
        <v>1</v>
      </c>
      <c r="G64" s="15">
        <f t="shared" ref="G64:G70" si="11">INDEX($J$48:$J$51,MATCH(D64,$E$48:$E$51,0))</f>
        <v>1116.6666666666667</v>
      </c>
      <c r="H64" s="15">
        <f t="shared" ref="H64:H70" si="12">INDEX($J$48:$J$51,MATCH(E64,$E$48:$E$51,0))</f>
        <v>1166.6666666666667</v>
      </c>
      <c r="I64" s="15">
        <f t="shared" ref="I64:I70" si="13">INDEX($L$48:$L$51,MATCH(D64,$E$48:$E$51,0))</f>
        <v>500</v>
      </c>
      <c r="J64" s="15">
        <f t="shared" ref="J64:J70" si="14">INDEX($L$48:$L$51,MATCH(E64,$E$48:$E$51,0))</f>
        <v>483.33333333333331</v>
      </c>
      <c r="K64" s="11">
        <f t="shared" ref="K64:K70" si="15">(1-$F64)*G64+$F64*H64</f>
        <v>1166.6666666666667</v>
      </c>
      <c r="L64" s="11">
        <f t="shared" ref="L64:L70" si="16">(1-$F64)*I64+$F64*J64</f>
        <v>483.33333333333331</v>
      </c>
      <c r="M64" s="14">
        <f t="shared" ref="M64:M70" si="17">K64+L64</f>
        <v>1650</v>
      </c>
    </row>
    <row r="65" spans="2:13" outlineLevel="1" x14ac:dyDescent="0.25">
      <c r="B65">
        <v>2020</v>
      </c>
      <c r="C65">
        <v>16</v>
      </c>
      <c r="D65">
        <v>15.3</v>
      </c>
      <c r="E65">
        <v>19</v>
      </c>
      <c r="F65" s="15">
        <f t="shared" si="10"/>
        <v>0.18918918918918903</v>
      </c>
      <c r="G65" s="15">
        <f t="shared" si="11"/>
        <v>1200</v>
      </c>
      <c r="H65" s="15">
        <f t="shared" si="12"/>
        <v>1516.6666666666667</v>
      </c>
      <c r="I65" s="15">
        <f t="shared" si="13"/>
        <v>500</v>
      </c>
      <c r="J65" s="15">
        <f t="shared" si="14"/>
        <v>516.66666666666663</v>
      </c>
      <c r="K65" s="11">
        <f t="shared" si="15"/>
        <v>1259.9099099099099</v>
      </c>
      <c r="L65" s="11">
        <f t="shared" si="16"/>
        <v>503.15315315315314</v>
      </c>
      <c r="M65" s="14">
        <f t="shared" si="17"/>
        <v>1763.0630630630631</v>
      </c>
    </row>
    <row r="66" spans="2:13" outlineLevel="1" x14ac:dyDescent="0.25">
      <c r="B66">
        <v>2020</v>
      </c>
      <c r="C66">
        <v>17</v>
      </c>
      <c r="D66">
        <v>15.3</v>
      </c>
      <c r="E66">
        <v>19</v>
      </c>
      <c r="F66" s="15">
        <f t="shared" si="10"/>
        <v>0.45945945945945937</v>
      </c>
      <c r="G66" s="15">
        <f t="shared" si="11"/>
        <v>1200</v>
      </c>
      <c r="H66" s="15">
        <f t="shared" si="12"/>
        <v>1516.6666666666667</v>
      </c>
      <c r="I66" s="15">
        <f t="shared" si="13"/>
        <v>500</v>
      </c>
      <c r="J66" s="15">
        <f t="shared" si="14"/>
        <v>516.66666666666663</v>
      </c>
      <c r="K66" s="11">
        <f t="shared" si="15"/>
        <v>1345.4954954954956</v>
      </c>
      <c r="L66" s="11">
        <f t="shared" si="16"/>
        <v>507.65765765765758</v>
      </c>
      <c r="M66" s="14">
        <f t="shared" si="17"/>
        <v>1853.1531531531532</v>
      </c>
    </row>
    <row r="67" spans="2:13" outlineLevel="1" x14ac:dyDescent="0.25">
      <c r="B67">
        <v>2020</v>
      </c>
      <c r="C67">
        <v>18</v>
      </c>
      <c r="D67">
        <v>15.3</v>
      </c>
      <c r="E67">
        <v>19</v>
      </c>
      <c r="F67" s="15">
        <f t="shared" si="10"/>
        <v>0.72972972972972971</v>
      </c>
      <c r="G67" s="15">
        <f t="shared" si="11"/>
        <v>1200</v>
      </c>
      <c r="H67" s="15">
        <f t="shared" si="12"/>
        <v>1516.6666666666667</v>
      </c>
      <c r="I67" s="15">
        <f t="shared" si="13"/>
        <v>500</v>
      </c>
      <c r="J67" s="15">
        <f t="shared" si="14"/>
        <v>516.66666666666663</v>
      </c>
      <c r="K67" s="11">
        <f t="shared" si="15"/>
        <v>1431.0810810810813</v>
      </c>
      <c r="L67" s="11">
        <f t="shared" si="16"/>
        <v>512.16216216216208</v>
      </c>
      <c r="M67" s="14">
        <f t="shared" si="17"/>
        <v>1943.2432432432433</v>
      </c>
    </row>
    <row r="68" spans="2:13" outlineLevel="1" x14ac:dyDescent="0.25">
      <c r="B68">
        <v>2020</v>
      </c>
      <c r="C68">
        <v>19</v>
      </c>
      <c r="D68">
        <v>15.3</v>
      </c>
      <c r="E68">
        <v>19</v>
      </c>
      <c r="F68" s="15">
        <f t="shared" si="10"/>
        <v>1</v>
      </c>
      <c r="G68" s="15">
        <f t="shared" si="11"/>
        <v>1200</v>
      </c>
      <c r="H68" s="15">
        <f t="shared" si="12"/>
        <v>1516.6666666666667</v>
      </c>
      <c r="I68" s="15">
        <f t="shared" si="13"/>
        <v>500</v>
      </c>
      <c r="J68" s="15">
        <f t="shared" si="14"/>
        <v>516.66666666666663</v>
      </c>
      <c r="K68" s="11">
        <f t="shared" si="15"/>
        <v>1516.6666666666667</v>
      </c>
      <c r="L68" s="11">
        <f t="shared" si="16"/>
        <v>516.66666666666663</v>
      </c>
      <c r="M68" s="14">
        <f t="shared" si="17"/>
        <v>2033.3333333333335</v>
      </c>
    </row>
    <row r="69" spans="2:13" outlineLevel="1" x14ac:dyDescent="0.25">
      <c r="B69">
        <v>2020</v>
      </c>
      <c r="C69">
        <v>20</v>
      </c>
      <c r="D69">
        <v>15.3</v>
      </c>
      <c r="E69">
        <v>19</v>
      </c>
      <c r="F69" s="15">
        <f t="shared" si="10"/>
        <v>1.2702702702702704</v>
      </c>
      <c r="G69" s="15">
        <f t="shared" si="11"/>
        <v>1200</v>
      </c>
      <c r="H69" s="15">
        <f t="shared" si="12"/>
        <v>1516.6666666666667</v>
      </c>
      <c r="I69" s="15">
        <f t="shared" si="13"/>
        <v>500</v>
      </c>
      <c r="J69" s="15">
        <f t="shared" si="14"/>
        <v>516.66666666666663</v>
      </c>
      <c r="K69" s="11">
        <f t="shared" si="15"/>
        <v>1602.2522522522522</v>
      </c>
      <c r="L69" s="11">
        <f t="shared" si="16"/>
        <v>521.17117117117107</v>
      </c>
      <c r="M69" s="14">
        <f t="shared" si="17"/>
        <v>2123.4234234234232</v>
      </c>
    </row>
    <row r="70" spans="2:13" outlineLevel="1" x14ac:dyDescent="0.25">
      <c r="B70">
        <v>2020</v>
      </c>
      <c r="C70">
        <v>21</v>
      </c>
      <c r="D70">
        <v>15.3</v>
      </c>
      <c r="E70">
        <v>19</v>
      </c>
      <c r="F70" s="15">
        <f t="shared" si="10"/>
        <v>1.5405405405405406</v>
      </c>
      <c r="G70" s="15">
        <f t="shared" si="11"/>
        <v>1200</v>
      </c>
      <c r="H70" s="15">
        <f t="shared" si="12"/>
        <v>1516.6666666666667</v>
      </c>
      <c r="I70" s="15">
        <f t="shared" si="13"/>
        <v>500</v>
      </c>
      <c r="J70" s="15">
        <f t="shared" si="14"/>
        <v>516.66666666666663</v>
      </c>
      <c r="K70" s="11">
        <f t="shared" si="15"/>
        <v>1687.8378378378379</v>
      </c>
      <c r="L70" s="11">
        <f t="shared" si="16"/>
        <v>525.67567567567562</v>
      </c>
      <c r="M70" s="14">
        <f t="shared" si="17"/>
        <v>2213.5135135135133</v>
      </c>
    </row>
  </sheetData>
  <mergeCells count="2">
    <mergeCell ref="B30:G30"/>
    <mergeCell ref="B32:G32"/>
  </mergeCells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DC7E5-00A6-464B-B9F8-F9B34DF13C66}">
  <dimension ref="C3:G57"/>
  <sheetViews>
    <sheetView topLeftCell="A52" workbookViewId="0">
      <selection activeCell="G10" sqref="G10"/>
    </sheetView>
  </sheetViews>
  <sheetFormatPr defaultRowHeight="15" x14ac:dyDescent="0.25"/>
  <cols>
    <col min="3" max="3" width="15.5703125" bestFit="1" customWidth="1"/>
    <col min="4" max="4" width="20.7109375" bestFit="1" customWidth="1"/>
    <col min="5" max="5" width="37.7109375" bestFit="1" customWidth="1"/>
    <col min="6" max="7" width="18.28515625" bestFit="1" customWidth="1"/>
  </cols>
  <sheetData>
    <row r="3" spans="3:7" x14ac:dyDescent="0.25">
      <c r="C3" t="s">
        <v>87</v>
      </c>
      <c r="D3" t="s">
        <v>88</v>
      </c>
      <c r="E3" t="s">
        <v>89</v>
      </c>
      <c r="F3" t="s">
        <v>252</v>
      </c>
      <c r="G3" t="s">
        <v>253</v>
      </c>
    </row>
    <row r="4" spans="3:7" x14ac:dyDescent="0.25">
      <c r="C4" t="s">
        <v>90</v>
      </c>
      <c r="D4" t="s">
        <v>91</v>
      </c>
      <c r="E4" t="s">
        <v>92</v>
      </c>
      <c r="F4" s="4" t="s">
        <v>41</v>
      </c>
      <c r="G4" s="4" t="s">
        <v>37</v>
      </c>
    </row>
    <row r="5" spans="3:7" x14ac:dyDescent="0.25">
      <c r="C5" t="s">
        <v>93</v>
      </c>
      <c r="D5" t="s">
        <v>94</v>
      </c>
      <c r="E5" t="s">
        <v>95</v>
      </c>
      <c r="F5" s="4" t="s">
        <v>41</v>
      </c>
      <c r="G5" s="4" t="s">
        <v>39</v>
      </c>
    </row>
    <row r="6" spans="3:7" x14ac:dyDescent="0.25">
      <c r="C6" t="s">
        <v>96</v>
      </c>
      <c r="D6" t="s">
        <v>97</v>
      </c>
      <c r="E6" t="s">
        <v>98</v>
      </c>
      <c r="F6" s="4" t="s">
        <v>41</v>
      </c>
      <c r="G6" s="4" t="s">
        <v>61</v>
      </c>
    </row>
    <row r="7" spans="3:7" x14ac:dyDescent="0.25">
      <c r="C7" t="s">
        <v>99</v>
      </c>
      <c r="D7" t="s">
        <v>100</v>
      </c>
      <c r="E7" t="s">
        <v>101</v>
      </c>
      <c r="F7" s="4" t="s">
        <v>41</v>
      </c>
      <c r="G7" s="4" t="s">
        <v>62</v>
      </c>
    </row>
    <row r="8" spans="3:7" x14ac:dyDescent="0.25">
      <c r="C8" t="s">
        <v>102</v>
      </c>
      <c r="D8" t="s">
        <v>103</v>
      </c>
      <c r="E8" t="s">
        <v>104</v>
      </c>
      <c r="F8" s="4" t="s">
        <v>41</v>
      </c>
      <c r="G8" s="4" t="s">
        <v>63</v>
      </c>
    </row>
    <row r="9" spans="3:7" x14ac:dyDescent="0.25">
      <c r="C9" t="s">
        <v>105</v>
      </c>
      <c r="D9" t="s">
        <v>106</v>
      </c>
      <c r="E9" t="s">
        <v>107</v>
      </c>
      <c r="F9" s="4" t="s">
        <v>41</v>
      </c>
      <c r="G9" s="4" t="s">
        <v>64</v>
      </c>
    </row>
    <row r="10" spans="3:7" x14ac:dyDescent="0.25">
      <c r="C10" t="s">
        <v>108</v>
      </c>
      <c r="D10" t="s">
        <v>109</v>
      </c>
      <c r="E10" t="s">
        <v>110</v>
      </c>
      <c r="F10" s="4" t="s">
        <v>41</v>
      </c>
      <c r="G10" s="4" t="s">
        <v>65</v>
      </c>
    </row>
    <row r="11" spans="3:7" x14ac:dyDescent="0.25">
      <c r="C11" t="s">
        <v>111</v>
      </c>
      <c r="D11" t="s">
        <v>112</v>
      </c>
      <c r="E11" t="s">
        <v>113</v>
      </c>
      <c r="F11" s="4" t="s">
        <v>38</v>
      </c>
      <c r="G11" s="4" t="s">
        <v>66</v>
      </c>
    </row>
    <row r="12" spans="3:7" x14ac:dyDescent="0.25">
      <c r="C12" t="s">
        <v>114</v>
      </c>
      <c r="D12" t="s">
        <v>115</v>
      </c>
      <c r="E12" t="s">
        <v>116</v>
      </c>
      <c r="F12" s="4" t="s">
        <v>38</v>
      </c>
      <c r="G12" s="4" t="s">
        <v>67</v>
      </c>
    </row>
    <row r="13" spans="3:7" x14ac:dyDescent="0.25">
      <c r="C13" t="s">
        <v>117</v>
      </c>
      <c r="D13" t="s">
        <v>118</v>
      </c>
      <c r="E13" t="s">
        <v>119</v>
      </c>
      <c r="F13" s="4" t="s">
        <v>38</v>
      </c>
      <c r="G13" s="4" t="s">
        <v>68</v>
      </c>
    </row>
    <row r="14" spans="3:7" x14ac:dyDescent="0.25">
      <c r="C14" t="s">
        <v>120</v>
      </c>
      <c r="D14" t="s">
        <v>121</v>
      </c>
      <c r="E14" t="s">
        <v>122</v>
      </c>
      <c r="F14" s="4" t="s">
        <v>38</v>
      </c>
      <c r="G14" s="4" t="s">
        <v>69</v>
      </c>
    </row>
    <row r="15" spans="3:7" x14ac:dyDescent="0.25">
      <c r="C15" t="s">
        <v>123</v>
      </c>
      <c r="D15" t="s">
        <v>124</v>
      </c>
      <c r="E15" t="s">
        <v>125</v>
      </c>
      <c r="F15" s="4" t="s">
        <v>38</v>
      </c>
      <c r="G15" s="4" t="s">
        <v>70</v>
      </c>
    </row>
    <row r="16" spans="3:7" x14ac:dyDescent="0.25">
      <c r="C16" t="s">
        <v>126</v>
      </c>
      <c r="D16" t="s">
        <v>127</v>
      </c>
      <c r="E16" t="s">
        <v>128</v>
      </c>
      <c r="F16" s="4" t="s">
        <v>38</v>
      </c>
      <c r="G16" s="4" t="s">
        <v>71</v>
      </c>
    </row>
    <row r="17" spans="3:7" x14ac:dyDescent="0.25">
      <c r="C17" t="s">
        <v>129</v>
      </c>
      <c r="D17" t="s">
        <v>130</v>
      </c>
      <c r="E17" t="s">
        <v>131</v>
      </c>
      <c r="F17" s="4" t="s">
        <v>38</v>
      </c>
      <c r="G17" s="4" t="s">
        <v>72</v>
      </c>
    </row>
    <row r="18" spans="3:7" x14ac:dyDescent="0.25">
      <c r="C18" t="s">
        <v>132</v>
      </c>
      <c r="D18" t="s">
        <v>133</v>
      </c>
      <c r="E18" t="s">
        <v>134</v>
      </c>
      <c r="F18" s="4" t="s">
        <v>42</v>
      </c>
      <c r="G18" s="4" t="s">
        <v>73</v>
      </c>
    </row>
    <row r="19" spans="3:7" x14ac:dyDescent="0.25">
      <c r="C19" t="s">
        <v>135</v>
      </c>
      <c r="D19" t="s">
        <v>136</v>
      </c>
      <c r="E19" t="s">
        <v>137</v>
      </c>
      <c r="F19" s="4" t="s">
        <v>42</v>
      </c>
      <c r="G19" s="4" t="s">
        <v>74</v>
      </c>
    </row>
    <row r="20" spans="3:7" x14ac:dyDescent="0.25">
      <c r="C20" t="s">
        <v>138</v>
      </c>
      <c r="D20" t="s">
        <v>139</v>
      </c>
      <c r="E20" t="s">
        <v>140</v>
      </c>
      <c r="F20" s="4" t="s">
        <v>42</v>
      </c>
      <c r="G20" s="4" t="s">
        <v>75</v>
      </c>
    </row>
    <row r="21" spans="3:7" x14ac:dyDescent="0.25">
      <c r="C21" t="s">
        <v>141</v>
      </c>
      <c r="D21" t="s">
        <v>142</v>
      </c>
      <c r="E21" t="s">
        <v>143</v>
      </c>
      <c r="F21" s="4" t="s">
        <v>42</v>
      </c>
      <c r="G21" s="4" t="s">
        <v>76</v>
      </c>
    </row>
    <row r="22" spans="3:7" x14ac:dyDescent="0.25">
      <c r="C22" t="s">
        <v>144</v>
      </c>
      <c r="D22" t="s">
        <v>145</v>
      </c>
      <c r="E22" t="s">
        <v>146</v>
      </c>
      <c r="F22" s="4" t="s">
        <v>41</v>
      </c>
      <c r="G22" s="4" t="s">
        <v>37</v>
      </c>
    </row>
    <row r="23" spans="3:7" x14ac:dyDescent="0.25">
      <c r="C23" t="s">
        <v>147</v>
      </c>
      <c r="D23" t="s">
        <v>148</v>
      </c>
      <c r="E23" t="s">
        <v>149</v>
      </c>
      <c r="F23" s="4" t="s">
        <v>41</v>
      </c>
      <c r="G23" s="4" t="s">
        <v>39</v>
      </c>
    </row>
    <row r="24" spans="3:7" x14ac:dyDescent="0.25">
      <c r="C24" t="s">
        <v>150</v>
      </c>
      <c r="D24" t="s">
        <v>151</v>
      </c>
      <c r="E24" t="s">
        <v>152</v>
      </c>
      <c r="F24" s="4" t="s">
        <v>41</v>
      </c>
      <c r="G24" s="4" t="s">
        <v>61</v>
      </c>
    </row>
    <row r="25" spans="3:7" x14ac:dyDescent="0.25">
      <c r="C25" t="s">
        <v>153</v>
      </c>
      <c r="D25" t="s">
        <v>154</v>
      </c>
      <c r="E25" t="s">
        <v>155</v>
      </c>
      <c r="F25" s="4" t="s">
        <v>41</v>
      </c>
      <c r="G25" s="4" t="s">
        <v>62</v>
      </c>
    </row>
    <row r="26" spans="3:7" x14ac:dyDescent="0.25">
      <c r="C26" t="s">
        <v>156</v>
      </c>
      <c r="D26" t="s">
        <v>157</v>
      </c>
      <c r="E26" t="s">
        <v>158</v>
      </c>
      <c r="F26" s="4" t="s">
        <v>41</v>
      </c>
      <c r="G26" s="4" t="s">
        <v>63</v>
      </c>
    </row>
    <row r="27" spans="3:7" x14ac:dyDescent="0.25">
      <c r="C27" t="s">
        <v>159</v>
      </c>
      <c r="D27" t="s">
        <v>160</v>
      </c>
      <c r="E27" t="s">
        <v>161</v>
      </c>
      <c r="F27" s="4" t="s">
        <v>41</v>
      </c>
      <c r="G27" s="4" t="s">
        <v>64</v>
      </c>
    </row>
    <row r="28" spans="3:7" x14ac:dyDescent="0.25">
      <c r="C28" t="s">
        <v>162</v>
      </c>
      <c r="D28" t="s">
        <v>163</v>
      </c>
      <c r="E28" t="s">
        <v>164</v>
      </c>
      <c r="F28" s="4" t="s">
        <v>41</v>
      </c>
      <c r="G28" s="4" t="s">
        <v>65</v>
      </c>
    </row>
    <row r="29" spans="3:7" x14ac:dyDescent="0.25">
      <c r="C29" t="s">
        <v>165</v>
      </c>
      <c r="D29" t="s">
        <v>166</v>
      </c>
      <c r="E29" t="s">
        <v>167</v>
      </c>
      <c r="F29" s="4" t="s">
        <v>38</v>
      </c>
      <c r="G29" s="4" t="s">
        <v>66</v>
      </c>
    </row>
    <row r="30" spans="3:7" x14ac:dyDescent="0.25">
      <c r="C30" t="s">
        <v>168</v>
      </c>
      <c r="D30" t="s">
        <v>169</v>
      </c>
      <c r="E30" t="s">
        <v>170</v>
      </c>
      <c r="F30" s="4" t="s">
        <v>38</v>
      </c>
      <c r="G30" s="4" t="s">
        <v>67</v>
      </c>
    </row>
    <row r="31" spans="3:7" x14ac:dyDescent="0.25">
      <c r="C31" t="s">
        <v>171</v>
      </c>
      <c r="D31" t="s">
        <v>172</v>
      </c>
      <c r="E31" t="s">
        <v>173</v>
      </c>
      <c r="F31" s="4" t="s">
        <v>38</v>
      </c>
      <c r="G31" s="4" t="s">
        <v>68</v>
      </c>
    </row>
    <row r="32" spans="3:7" x14ac:dyDescent="0.25">
      <c r="C32" t="s">
        <v>174</v>
      </c>
      <c r="D32" t="s">
        <v>175</v>
      </c>
      <c r="E32" t="s">
        <v>176</v>
      </c>
      <c r="F32" s="4" t="s">
        <v>38</v>
      </c>
      <c r="G32" s="4" t="s">
        <v>69</v>
      </c>
    </row>
    <row r="33" spans="3:7" x14ac:dyDescent="0.25">
      <c r="C33" t="s">
        <v>177</v>
      </c>
      <c r="D33" t="s">
        <v>178</v>
      </c>
      <c r="E33" t="s">
        <v>179</v>
      </c>
      <c r="F33" s="4" t="s">
        <v>38</v>
      </c>
      <c r="G33" s="4" t="s">
        <v>70</v>
      </c>
    </row>
    <row r="34" spans="3:7" x14ac:dyDescent="0.25">
      <c r="C34" t="s">
        <v>180</v>
      </c>
      <c r="D34" t="s">
        <v>181</v>
      </c>
      <c r="E34" t="s">
        <v>182</v>
      </c>
      <c r="F34" s="4" t="s">
        <v>38</v>
      </c>
      <c r="G34" s="4" t="s">
        <v>71</v>
      </c>
    </row>
    <row r="35" spans="3:7" x14ac:dyDescent="0.25">
      <c r="C35" t="s">
        <v>183</v>
      </c>
      <c r="D35" t="s">
        <v>184</v>
      </c>
      <c r="E35" t="s">
        <v>185</v>
      </c>
      <c r="F35" s="4" t="s">
        <v>38</v>
      </c>
      <c r="G35" s="4" t="s">
        <v>72</v>
      </c>
    </row>
    <row r="36" spans="3:7" x14ac:dyDescent="0.25">
      <c r="C36" t="s">
        <v>186</v>
      </c>
      <c r="D36" t="s">
        <v>187</v>
      </c>
      <c r="E36" t="s">
        <v>188</v>
      </c>
      <c r="F36" s="4" t="s">
        <v>42</v>
      </c>
      <c r="G36" s="4" t="s">
        <v>73</v>
      </c>
    </row>
    <row r="37" spans="3:7" x14ac:dyDescent="0.25">
      <c r="C37" t="s">
        <v>189</v>
      </c>
      <c r="D37" t="s">
        <v>190</v>
      </c>
      <c r="E37" t="s">
        <v>191</v>
      </c>
      <c r="F37" s="4" t="s">
        <v>42</v>
      </c>
      <c r="G37" s="4" t="s">
        <v>74</v>
      </c>
    </row>
    <row r="38" spans="3:7" x14ac:dyDescent="0.25">
      <c r="C38" t="s">
        <v>192</v>
      </c>
      <c r="D38" t="s">
        <v>193</v>
      </c>
      <c r="E38" t="s">
        <v>194</v>
      </c>
      <c r="F38" s="4" t="s">
        <v>42</v>
      </c>
      <c r="G38" s="4" t="s">
        <v>75</v>
      </c>
    </row>
    <row r="39" spans="3:7" x14ac:dyDescent="0.25">
      <c r="C39" t="s">
        <v>195</v>
      </c>
      <c r="D39" t="s">
        <v>196</v>
      </c>
      <c r="E39" t="s">
        <v>197</v>
      </c>
      <c r="F39" s="4" t="s">
        <v>42</v>
      </c>
      <c r="G39" s="4" t="s">
        <v>76</v>
      </c>
    </row>
    <row r="40" spans="3:7" x14ac:dyDescent="0.25">
      <c r="C40" t="s">
        <v>198</v>
      </c>
      <c r="D40" t="s">
        <v>199</v>
      </c>
      <c r="E40" t="s">
        <v>200</v>
      </c>
      <c r="F40" s="4" t="s">
        <v>41</v>
      </c>
      <c r="G40" s="4" t="s">
        <v>37</v>
      </c>
    </row>
    <row r="41" spans="3:7" x14ac:dyDescent="0.25">
      <c r="C41" t="s">
        <v>201</v>
      </c>
      <c r="D41" t="s">
        <v>202</v>
      </c>
      <c r="E41" t="s">
        <v>203</v>
      </c>
      <c r="F41" s="4" t="s">
        <v>41</v>
      </c>
      <c r="G41" s="4" t="s">
        <v>39</v>
      </c>
    </row>
    <row r="42" spans="3:7" x14ac:dyDescent="0.25">
      <c r="C42" t="s">
        <v>204</v>
      </c>
      <c r="D42" t="s">
        <v>205</v>
      </c>
      <c r="E42" t="s">
        <v>206</v>
      </c>
      <c r="F42" s="4" t="s">
        <v>41</v>
      </c>
      <c r="G42" s="4" t="s">
        <v>61</v>
      </c>
    </row>
    <row r="43" spans="3:7" x14ac:dyDescent="0.25">
      <c r="C43" t="s">
        <v>207</v>
      </c>
      <c r="D43" t="s">
        <v>208</v>
      </c>
      <c r="E43" t="s">
        <v>209</v>
      </c>
      <c r="F43" s="4" t="s">
        <v>41</v>
      </c>
      <c r="G43" s="4" t="s">
        <v>62</v>
      </c>
    </row>
    <row r="44" spans="3:7" x14ac:dyDescent="0.25">
      <c r="C44" t="s">
        <v>210</v>
      </c>
      <c r="D44" t="s">
        <v>211</v>
      </c>
      <c r="E44" t="s">
        <v>212</v>
      </c>
      <c r="F44" s="4" t="s">
        <v>41</v>
      </c>
      <c r="G44" s="4" t="s">
        <v>63</v>
      </c>
    </row>
    <row r="45" spans="3:7" x14ac:dyDescent="0.25">
      <c r="C45" t="s">
        <v>213</v>
      </c>
      <c r="D45" t="s">
        <v>214</v>
      </c>
      <c r="E45" t="s">
        <v>215</v>
      </c>
      <c r="F45" s="4" t="s">
        <v>41</v>
      </c>
      <c r="G45" s="4" t="s">
        <v>64</v>
      </c>
    </row>
    <row r="46" spans="3:7" x14ac:dyDescent="0.25">
      <c r="C46" t="s">
        <v>216</v>
      </c>
      <c r="D46" t="s">
        <v>217</v>
      </c>
      <c r="E46" t="s">
        <v>218</v>
      </c>
      <c r="F46" s="4" t="s">
        <v>41</v>
      </c>
      <c r="G46" s="4" t="s">
        <v>65</v>
      </c>
    </row>
    <row r="47" spans="3:7" x14ac:dyDescent="0.25">
      <c r="C47" t="s">
        <v>219</v>
      </c>
      <c r="D47" t="s">
        <v>220</v>
      </c>
      <c r="E47" t="s">
        <v>221</v>
      </c>
      <c r="F47" s="4" t="s">
        <v>38</v>
      </c>
      <c r="G47" s="4" t="s">
        <v>66</v>
      </c>
    </row>
    <row r="48" spans="3:7" x14ac:dyDescent="0.25">
      <c r="C48" t="s">
        <v>222</v>
      </c>
      <c r="D48" t="s">
        <v>223</v>
      </c>
      <c r="E48" t="s">
        <v>224</v>
      </c>
      <c r="F48" s="4" t="s">
        <v>38</v>
      </c>
      <c r="G48" s="4" t="s">
        <v>67</v>
      </c>
    </row>
    <row r="49" spans="3:7" x14ac:dyDescent="0.25">
      <c r="C49" t="s">
        <v>225</v>
      </c>
      <c r="D49" t="s">
        <v>226</v>
      </c>
      <c r="E49" t="s">
        <v>227</v>
      </c>
      <c r="F49" s="4" t="s">
        <v>38</v>
      </c>
      <c r="G49" s="4" t="s">
        <v>68</v>
      </c>
    </row>
    <row r="50" spans="3:7" x14ac:dyDescent="0.25">
      <c r="C50" t="s">
        <v>228</v>
      </c>
      <c r="D50" t="s">
        <v>229</v>
      </c>
      <c r="E50" t="s">
        <v>230</v>
      </c>
      <c r="F50" s="4" t="s">
        <v>38</v>
      </c>
      <c r="G50" s="4" t="s">
        <v>69</v>
      </c>
    </row>
    <row r="51" spans="3:7" x14ac:dyDescent="0.25">
      <c r="C51" t="s">
        <v>231</v>
      </c>
      <c r="D51" t="s">
        <v>232</v>
      </c>
      <c r="E51" t="s">
        <v>233</v>
      </c>
      <c r="F51" s="4" t="s">
        <v>38</v>
      </c>
      <c r="G51" s="4" t="s">
        <v>70</v>
      </c>
    </row>
    <row r="52" spans="3:7" x14ac:dyDescent="0.25">
      <c r="C52" t="s">
        <v>234</v>
      </c>
      <c r="D52" t="s">
        <v>235</v>
      </c>
      <c r="E52" t="s">
        <v>236</v>
      </c>
      <c r="F52" s="4" t="s">
        <v>38</v>
      </c>
      <c r="G52" s="4" t="s">
        <v>71</v>
      </c>
    </row>
    <row r="53" spans="3:7" x14ac:dyDescent="0.25">
      <c r="C53" t="s">
        <v>237</v>
      </c>
      <c r="D53" t="s">
        <v>238</v>
      </c>
      <c r="E53" t="s">
        <v>239</v>
      </c>
      <c r="F53" s="4" t="s">
        <v>38</v>
      </c>
      <c r="G53" s="4" t="s">
        <v>72</v>
      </c>
    </row>
    <row r="54" spans="3:7" x14ac:dyDescent="0.25">
      <c r="C54" t="s">
        <v>240</v>
      </c>
      <c r="D54" t="s">
        <v>241</v>
      </c>
      <c r="E54" t="s">
        <v>242</v>
      </c>
      <c r="F54" s="4" t="s">
        <v>42</v>
      </c>
      <c r="G54" s="4" t="s">
        <v>73</v>
      </c>
    </row>
    <row r="55" spans="3:7" x14ac:dyDescent="0.25">
      <c r="C55" t="s">
        <v>243</v>
      </c>
      <c r="D55" t="s">
        <v>244</v>
      </c>
      <c r="E55" t="s">
        <v>245</v>
      </c>
      <c r="F55" s="4" t="s">
        <v>42</v>
      </c>
      <c r="G55" s="4" t="s">
        <v>74</v>
      </c>
    </row>
    <row r="56" spans="3:7" x14ac:dyDescent="0.25">
      <c r="C56" t="s">
        <v>246</v>
      </c>
      <c r="D56" t="s">
        <v>247</v>
      </c>
      <c r="E56" t="s">
        <v>248</v>
      </c>
      <c r="F56" s="4" t="s">
        <v>42</v>
      </c>
      <c r="G56" s="4" t="s">
        <v>75</v>
      </c>
    </row>
    <row r="57" spans="3:7" x14ac:dyDescent="0.25">
      <c r="C57" t="s">
        <v>249</v>
      </c>
      <c r="D57" t="s">
        <v>250</v>
      </c>
      <c r="E57" t="s">
        <v>251</v>
      </c>
      <c r="F57" s="4" t="s">
        <v>42</v>
      </c>
      <c r="G57" s="4" t="s">
        <v>76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Online search</vt:lpstr>
      <vt:lpstr>CostIndexLookup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Fette</dc:creator>
  <cp:lastModifiedBy>Nicholas Fette</cp:lastModifiedBy>
  <dcterms:created xsi:type="dcterms:W3CDTF">2020-03-03T15:29:43Z</dcterms:created>
  <dcterms:modified xsi:type="dcterms:W3CDTF">2020-04-06T21:26:31Z</dcterms:modified>
</cp:coreProperties>
</file>