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C:\Users\adanryd\OneDrive - Sempra Energy\User Folders\Desktop\Smart Thermostat\"/>
    </mc:Choice>
  </mc:AlternateContent>
  <xr:revisionPtr revIDLastSave="0" documentId="13_ncr:1_{5CA64CD3-3203-4DB6-BD81-7AC8AC7A7884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Gas Saving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4" i="1" l="1"/>
  <c r="E34" i="1"/>
  <c r="D31" i="1"/>
  <c r="E33" i="1" l="1"/>
  <c r="L6" i="1"/>
  <c r="D99" i="1"/>
  <c r="L21" i="1" s="1"/>
  <c r="D86" i="1"/>
  <c r="L8" i="1" s="1"/>
  <c r="D87" i="1"/>
  <c r="L9" i="1" s="1"/>
  <c r="D88" i="1"/>
  <c r="L10" i="1" s="1"/>
  <c r="D89" i="1"/>
  <c r="L11" i="1" s="1"/>
  <c r="D90" i="1"/>
  <c r="L12" i="1" s="1"/>
  <c r="D91" i="1"/>
  <c r="L13" i="1" s="1"/>
  <c r="D92" i="1"/>
  <c r="L14" i="1" s="1"/>
  <c r="D93" i="1"/>
  <c r="L15" i="1" s="1"/>
  <c r="D94" i="1"/>
  <c r="L16" i="1" s="1"/>
  <c r="D95" i="1"/>
  <c r="L17" i="1" s="1"/>
  <c r="D96" i="1"/>
  <c r="L18" i="1" s="1"/>
  <c r="D97" i="1"/>
  <c r="L19" i="1" s="1"/>
  <c r="D98" i="1"/>
  <c r="L20" i="1" s="1"/>
  <c r="D85" i="1"/>
  <c r="L7" i="1" s="1"/>
  <c r="B71" i="1" l="1"/>
  <c r="B72" i="1"/>
  <c r="C72" i="1"/>
  <c r="C71" i="1"/>
  <c r="D32" i="1" l="1"/>
  <c r="D30" i="1"/>
  <c r="C73" i="1"/>
  <c r="B73" i="1"/>
  <c r="C70" i="1"/>
  <c r="B70" i="1"/>
  <c r="C69" i="1"/>
  <c r="B69" i="1"/>
  <c r="C68" i="1"/>
  <c r="B68" i="1"/>
  <c r="C67" i="1"/>
  <c r="B67" i="1"/>
  <c r="C66" i="1"/>
  <c r="B66" i="1"/>
  <c r="C65" i="1"/>
  <c r="B65" i="1"/>
  <c r="C64" i="1"/>
  <c r="B64" i="1"/>
  <c r="C63" i="1"/>
  <c r="B63" i="1"/>
  <c r="C62" i="1"/>
  <c r="B62" i="1"/>
  <c r="C61" i="1"/>
  <c r="B61" i="1"/>
  <c r="C60" i="1"/>
  <c r="B60" i="1"/>
  <c r="C59" i="1"/>
  <c r="B59" i="1"/>
  <c r="C58" i="1"/>
  <c r="B58" i="1"/>
  <c r="B38" i="1"/>
  <c r="B40" i="1" s="1"/>
  <c r="B42" i="1" l="1"/>
  <c r="H58" i="1" s="1"/>
  <c r="J6" i="1" s="1"/>
  <c r="G73" i="1" l="1"/>
  <c r="I21" i="1" s="1"/>
  <c r="G69" i="1"/>
  <c r="I17" i="1" s="1"/>
  <c r="H70" i="1"/>
  <c r="J18" i="1" s="1"/>
  <c r="F59" i="1"/>
  <c r="H7" i="1" s="1"/>
  <c r="H63" i="1"/>
  <c r="J11" i="1" s="1"/>
  <c r="H60" i="1"/>
  <c r="J8" i="1" s="1"/>
  <c r="H61" i="1"/>
  <c r="J9" i="1" s="1"/>
  <c r="F71" i="1"/>
  <c r="H19" i="1" s="1"/>
  <c r="F69" i="1"/>
  <c r="H17" i="1" s="1"/>
  <c r="G67" i="1"/>
  <c r="I15" i="1" s="1"/>
  <c r="F61" i="1"/>
  <c r="H9" i="1" s="1"/>
  <c r="H59" i="1"/>
  <c r="J7" i="1" s="1"/>
  <c r="H67" i="1"/>
  <c r="J15" i="1" s="1"/>
  <c r="H65" i="1"/>
  <c r="J13" i="1" s="1"/>
  <c r="G63" i="1"/>
  <c r="I11" i="1" s="1"/>
  <c r="H71" i="1"/>
  <c r="J19" i="1" s="1"/>
  <c r="H68" i="1"/>
  <c r="J16" i="1" s="1"/>
  <c r="H69" i="1"/>
  <c r="J17" i="1" s="1"/>
  <c r="G70" i="1"/>
  <c r="I18" i="1" s="1"/>
  <c r="F62" i="1"/>
  <c r="H10" i="1" s="1"/>
  <c r="F68" i="1"/>
  <c r="H16" i="1" s="1"/>
  <c r="G59" i="1"/>
  <c r="I7" i="1" s="1"/>
  <c r="H62" i="1"/>
  <c r="J10" i="1" s="1"/>
  <c r="F67" i="1"/>
  <c r="H15" i="1" s="1"/>
  <c r="G61" i="1"/>
  <c r="I9" i="1" s="1"/>
  <c r="F70" i="1"/>
  <c r="H18" i="1" s="1"/>
  <c r="H72" i="1"/>
  <c r="J20" i="1" s="1"/>
  <c r="H73" i="1"/>
  <c r="J21" i="1" s="1"/>
  <c r="G66" i="1"/>
  <c r="I14" i="1" s="1"/>
  <c r="F58" i="1"/>
  <c r="H6" i="1" s="1"/>
  <c r="G68" i="1"/>
  <c r="I16" i="1" s="1"/>
  <c r="F64" i="1"/>
  <c r="H12" i="1" s="1"/>
  <c r="H66" i="1"/>
  <c r="J14" i="1" s="1"/>
  <c r="G72" i="1"/>
  <c r="I20" i="1" s="1"/>
  <c r="G65" i="1"/>
  <c r="I13" i="1" s="1"/>
  <c r="G62" i="1"/>
  <c r="I10" i="1" s="1"/>
  <c r="G64" i="1"/>
  <c r="I12" i="1" s="1"/>
  <c r="F60" i="1"/>
  <c r="H8" i="1" s="1"/>
  <c r="F63" i="1"/>
  <c r="H11" i="1" s="1"/>
  <c r="F66" i="1"/>
  <c r="H14" i="1" s="1"/>
  <c r="H64" i="1"/>
  <c r="J12" i="1" s="1"/>
  <c r="G71" i="1"/>
  <c r="I19" i="1" s="1"/>
  <c r="G58" i="1"/>
  <c r="I6" i="1" s="1"/>
  <c r="F72" i="1"/>
  <c r="H20" i="1" s="1"/>
  <c r="G60" i="1"/>
  <c r="I8" i="1" s="1"/>
  <c r="F73" i="1"/>
  <c r="H21" i="1" s="1"/>
  <c r="F65" i="1"/>
  <c r="H13" i="1" s="1"/>
</calcChain>
</file>

<file path=xl/sharedStrings.xml><?xml version="1.0" encoding="utf-8"?>
<sst xmlns="http://schemas.openxmlformats.org/spreadsheetml/2006/main" count="122" uniqueCount="78">
  <si>
    <t>Adjustments are based on findings from DNV GL. 2021. Impact Evaluation of Smart Thermostats Residential Sector - Program Year 2019. Prepared for the California Public Utilities Commission. March 23, 2021.13</t>
  </si>
  <si>
    <t>Climate Zone</t>
  </si>
  <si>
    <t>MH</t>
  </si>
  <si>
    <t>MFM</t>
  </si>
  <si>
    <t>SFM</t>
  </si>
  <si>
    <t>CZ01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</si>
  <si>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</si>
  <si>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</si>
  <si>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</si>
  <si>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</si>
  <si>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</si>
  <si>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</si>
  <si>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</si>
  <si>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</si>
  <si>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</si>
  <si>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</si>
  <si>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</si>
  <si>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</si>
  <si>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</si>
  <si>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</si>
  <si>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</si>
  <si>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Overall Reported</t>
  </si>
  <si>
    <t>Partner</t>
  </si>
  <si>
    <t>Deployed</t>
  </si>
  <si>
    <t>Opt-In</t>
  </si>
  <si>
    <t>% Opt-in</t>
  </si>
  <si>
    <t>% Savings</t>
  </si>
  <si>
    <t>% of DI PY19</t>
  </si>
  <si>
    <t>MCE</t>
  </si>
  <si>
    <t>PG&amp;E</t>
  </si>
  <si>
    <t>Total Raw Average</t>
  </si>
  <si>
    <t>Weighted Average by DI participation</t>
  </si>
  <si>
    <t>Thermostat Optimization Calculation</t>
  </si>
  <si>
    <t>Value</t>
  </si>
  <si>
    <t>Description</t>
  </si>
  <si>
    <t>Opt-in rate raw %</t>
  </si>
  <si>
    <t>Nest summer 2020 opt-in rate for CA = 38% of all thermostats.  Ecobee eco+ pilot reported a 58% opt-in rate nationally so this is the more conservative number.</t>
  </si>
  <si>
    <t>calculated as % savings/opt-in * opt-in rate (adjusted)</t>
  </si>
  <si>
    <t>Multi-year stacking + peristence</t>
  </si>
  <si>
    <t xml:space="preserve">savings increase as year 2+ opt-ins exceed year 1 degradation.  Guidehouse ComED IL study found 1.72 effect </t>
  </si>
  <si>
    <t>Other TO impact studies and research</t>
  </si>
  <si>
    <t>Ecobee ACEEE 2020 paper on eco+ pilot results</t>
  </si>
  <si>
    <t>Nest ACEEE 2018 paper on Seasonal Savings</t>
  </si>
  <si>
    <t>Guidehouse ComEd TO study showing persistence into year 2 and stacking savings of 1.72x (2.66% / 1.55% = 1.72)</t>
  </si>
  <si>
    <t>Nov 2020 Guidehouse ComEd evaluation that included TO savings that accounted for opt-in rates and multi-year stacking  p48-50</t>
  </si>
  <si>
    <t>Navigant presentation at BECC 2019 on multi-year stacking impacts of Seasonal Savings in ComEd IL and National Grid MA territories suggesting 2x savings</t>
  </si>
  <si>
    <t>Climate zone</t>
  </si>
  <si>
    <t>MF</t>
  </si>
  <si>
    <t>SF</t>
  </si>
  <si>
    <t>Step 1. Estimate % heating savings per TO opt-in customer in California</t>
  </si>
  <si>
    <t>SCG</t>
  </si>
  <si>
    <t>Heating % save / opt-in</t>
  </si>
  <si>
    <t>Y1 % heating savings /thermostat</t>
  </si>
  <si>
    <t>% heating savings per opt-in from the above table</t>
  </si>
  <si>
    <t>Seasonal Savings Gas Heating
(Therm/yr)</t>
  </si>
  <si>
    <t>Overall per thermostat heating savings</t>
  </si>
  <si>
    <t>SWHC039-03
DI Savings (Therm)</t>
  </si>
  <si>
    <t>PY2019 Impact Evaluation Directed DI Savings (Therm)</t>
  </si>
  <si>
    <t>Recommended Adjusted
DI Savings (Therm)
[1]</t>
  </si>
  <si>
    <t>Cadmus PG&amp;E Seasonal Savings and Peak Aware Program Impacts confirming 6.7% heating savings</t>
  </si>
  <si>
    <t>2019 Seasonal Savings Adjustment</t>
  </si>
  <si>
    <t>Step 3 -- Apply % heating savings to the heating load from DEER data assuming 2007 vintage</t>
  </si>
  <si>
    <t>*Gas Heating load not provided in the Impact evaluation study
Gas Heating Loads provided by SCE - DMo and MFm estimated using RASS 2019 data to convert SFm loads to DMo and MFm. Will need to be updated with new DEER data using the new weather files</t>
  </si>
  <si>
    <t>Winter 2019 Seasonal Savings Adjustment</t>
  </si>
  <si>
    <t>PA</t>
  </si>
  <si>
    <t>therms/opt-in</t>
  </si>
  <si>
    <t>Climate</t>
  </si>
  <si>
    <t>% Opt-In SCG</t>
  </si>
  <si>
    <t>% Opt-In MCE</t>
  </si>
  <si>
    <t>2019 therms saved</t>
  </si>
  <si>
    <t>Note: opt-in percentages by PA are calculated as the total opt-ins for that PA's deloyment in winter 2019 dividied by the entire on-line population of Nest thermostats in that climate zone at that time (regardless of utility territory)</t>
  </si>
  <si>
    <t>Recommendations from SCT Manufacturers on the SCT Measure for SWHC039-04</t>
  </si>
  <si>
    <t>Recommendation - Include thermostat optimization savings for heating</t>
  </si>
  <si>
    <t>Seasonal Savings Impacts in MCE Service Territory Winter 2018-19</t>
  </si>
  <si>
    <t>Seasonal Savings Impacts in SoCalGas Service Territory Winter 2018-19</t>
  </si>
  <si>
    <t>(Accounts for the overlap in Impact evaluation savings concurrent to Seasonal savings programs being run in Winter 2018/2019)</t>
  </si>
  <si>
    <t>Savings from RED-based impact studies referenced above</t>
  </si>
  <si>
    <t>California Seasonal Savings Evaluation Results (Nest RED evaluations available for all, see references to the right of the table)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</si>
</sst>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8" x14ac:knownFonts="1">
    <font>
      <sz val="10"/>
      <color rgb="FF000000"/>
      <name val="Arial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9"/>
      <color rgb="FF1155CC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name val="Arial"/>
      <family val="2"/>
    </font>
    <font>
      <u/>
      <sz val="10"/>
      <color theme="10"/>
      <name val="Arial"/>
      <family val="2"/>
    </font>
    <font>
      <sz val="12"/>
      <color rgb="FF000000"/>
      <name val="Calibr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</font>
  </fonts>
  <fills count="8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ck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2" fillId="0" borderId="0" applyNumberFormat="0" applyFill="0" applyBorder="0" applyAlignment="0" applyProtection="0"/>
    <xf numFmtId="9" fontId="17" fillId="0" borderId="0" applyFont="0" applyFill="0" applyBorder="0" applyAlignment="0" applyProtection="0"/>
    <xf numFmtId="0" fontId="14" fillId="0" borderId="0"/>
    <xf numFmtId="0" fontId="12" fillId="0" borderId="0" applyNumberFormat="0" applyFill="0" applyBorder="0" applyAlignment="0" applyProtection="0"/>
  </cellStyleXfs>
  <cellXfs count="143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/>
    <xf numFmtId="0" fontId="3" fillId="0" borderId="0" xfId="0" applyFont="1" applyAlignment="1"/>
    <xf numFmtId="0" fontId="2" fillId="0" borderId="2" xfId="0" applyFont="1" applyBorder="1"/>
    <xf numFmtId="0" fontId="2" fillId="0" borderId="3" xfId="0" applyFont="1" applyBorder="1"/>
    <xf numFmtId="0" fontId="2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5" fillId="4" borderId="7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3" borderId="7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1" fontId="6" fillId="0" borderId="0" xfId="0" applyNumberFormat="1" applyFont="1" applyAlignment="1">
      <alignment horizontal="right"/>
    </xf>
    <xf numFmtId="0" fontId="6" fillId="0" borderId="7" xfId="0" applyFont="1" applyBorder="1" applyAlignment="1">
      <alignment horizontal="center" wrapText="1"/>
    </xf>
    <xf numFmtId="9" fontId="6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3" xfId="0" applyFont="1" applyBorder="1"/>
    <xf numFmtId="0" fontId="2" fillId="0" borderId="13" xfId="0" applyFont="1" applyBorder="1" applyAlignment="1">
      <alignment horizontal="right"/>
    </xf>
    <xf numFmtId="0" fontId="2" fillId="0" borderId="0" xfId="0" applyFont="1" applyAlignment="1">
      <alignment horizontal="right"/>
    </xf>
    <xf numFmtId="3" fontId="2" fillId="0" borderId="9" xfId="0" applyNumberFormat="1" applyFont="1" applyBorder="1" applyAlignment="1">
      <alignment horizontal="right"/>
    </xf>
    <xf numFmtId="9" fontId="2" fillId="0" borderId="9" xfId="0" applyNumberFormat="1" applyFont="1" applyBorder="1" applyAlignment="1">
      <alignment horizontal="right"/>
    </xf>
    <xf numFmtId="164" fontId="2" fillId="0" borderId="10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1" fillId="5" borderId="5" xfId="0" applyFont="1" applyFill="1" applyBorder="1"/>
    <xf numFmtId="164" fontId="1" fillId="5" borderId="5" xfId="0" applyNumberFormat="1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10" fontId="1" fillId="5" borderId="5" xfId="0" applyNumberFormat="1" applyFont="1" applyFill="1" applyBorder="1"/>
    <xf numFmtId="0" fontId="2" fillId="0" borderId="9" xfId="0" applyFont="1" applyBorder="1" applyAlignment="1">
      <alignment horizontal="right" vertical="top"/>
    </xf>
    <xf numFmtId="0" fontId="2" fillId="0" borderId="10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3" fontId="2" fillId="0" borderId="8" xfId="0" applyNumberFormat="1" applyFont="1" applyBorder="1"/>
    <xf numFmtId="3" fontId="2" fillId="0" borderId="9" xfId="0" applyNumberFormat="1" applyFont="1" applyBorder="1"/>
    <xf numFmtId="3" fontId="2" fillId="0" borderId="11" xfId="0" applyNumberFormat="1" applyFont="1" applyBorder="1"/>
    <xf numFmtId="3" fontId="2" fillId="0" borderId="0" xfId="0" applyNumberFormat="1" applyFont="1"/>
    <xf numFmtId="164" fontId="2" fillId="0" borderId="0" xfId="0" applyNumberFormat="1" applyFont="1"/>
    <xf numFmtId="3" fontId="2" fillId="0" borderId="0" xfId="0" applyNumberFormat="1" applyFont="1" applyAlignment="1">
      <alignment vertical="top"/>
    </xf>
    <xf numFmtId="0" fontId="1" fillId="0" borderId="4" xfId="0" applyFont="1" applyBorder="1" applyAlignment="1">
      <alignment horizontal="center" vertical="top"/>
    </xf>
    <xf numFmtId="3" fontId="2" fillId="0" borderId="4" xfId="0" applyNumberFormat="1" applyFont="1" applyBorder="1"/>
    <xf numFmtId="3" fontId="2" fillId="0" borderId="5" xfId="0" applyNumberFormat="1" applyFont="1" applyBorder="1"/>
    <xf numFmtId="0" fontId="2" fillId="0" borderId="3" xfId="0" applyFont="1" applyBorder="1" applyAlignment="1">
      <alignment horizontal="right"/>
    </xf>
    <xf numFmtId="0" fontId="2" fillId="0" borderId="1" xfId="0" applyFont="1" applyBorder="1"/>
    <xf numFmtId="0" fontId="2" fillId="0" borderId="11" xfId="0" applyFont="1" applyBorder="1"/>
    <xf numFmtId="0" fontId="1" fillId="0" borderId="8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9" fillId="0" borderId="0" xfId="0" applyFont="1"/>
    <xf numFmtId="0" fontId="0" fillId="0" borderId="0" xfId="0"/>
    <xf numFmtId="0" fontId="1" fillId="0" borderId="0" xfId="0" applyFont="1"/>
    <xf numFmtId="0" fontId="7" fillId="0" borderId="0" xfId="0" applyFont="1"/>
    <xf numFmtId="0" fontId="6" fillId="0" borderId="8" xfId="0" applyFont="1" applyBorder="1"/>
    <xf numFmtId="0" fontId="1" fillId="5" borderId="4" xfId="0" applyFont="1" applyFill="1" applyBorder="1"/>
    <xf numFmtId="0" fontId="1" fillId="5" borderId="6" xfId="0" applyFont="1" applyFill="1" applyBorder="1"/>
    <xf numFmtId="0" fontId="10" fillId="0" borderId="8" xfId="0" applyFont="1" applyBorder="1"/>
    <xf numFmtId="164" fontId="2" fillId="6" borderId="9" xfId="0" applyNumberFormat="1" applyFont="1" applyFill="1" applyBorder="1"/>
    <xf numFmtId="9" fontId="2" fillId="0" borderId="0" xfId="0" applyNumberFormat="1" applyFont="1"/>
    <xf numFmtId="4" fontId="2" fillId="0" borderId="0" xfId="0" applyNumberFormat="1" applyFont="1"/>
    <xf numFmtId="0" fontId="1" fillId="7" borderId="4" xfId="0" applyFont="1" applyFill="1" applyBorder="1"/>
    <xf numFmtId="10" fontId="1" fillId="7" borderId="5" xfId="0" applyNumberFormat="1" applyFont="1" applyFill="1" applyBorder="1"/>
    <xf numFmtId="0" fontId="8" fillId="0" borderId="0" xfId="0" applyFont="1"/>
    <xf numFmtId="0" fontId="1" fillId="0" borderId="0" xfId="0" applyFont="1" applyAlignment="1">
      <alignment horizontal="center" vertical="top"/>
    </xf>
    <xf numFmtId="0" fontId="1" fillId="0" borderId="13" xfId="0" applyFont="1" applyBorder="1"/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3" fontId="2" fillId="0" borderId="21" xfId="0" applyNumberFormat="1" applyFont="1" applyBorder="1" applyAlignment="1">
      <alignment vertical="top"/>
    </xf>
    <xf numFmtId="2" fontId="2" fillId="0" borderId="8" xfId="0" applyNumberFormat="1" applyFont="1" applyBorder="1"/>
    <xf numFmtId="2" fontId="2" fillId="0" borderId="9" xfId="0" applyNumberFormat="1" applyFont="1" applyBorder="1"/>
    <xf numFmtId="2" fontId="2" fillId="0" borderId="16" xfId="0" applyNumberFormat="1" applyFont="1" applyBorder="1"/>
    <xf numFmtId="2" fontId="2" fillId="0" borderId="11" xfId="0" applyNumberFormat="1" applyFont="1" applyBorder="1"/>
    <xf numFmtId="2" fontId="2" fillId="0" borderId="0" xfId="0" applyNumberFormat="1" applyFont="1"/>
    <xf numFmtId="2" fontId="2" fillId="0" borderId="18" xfId="0" applyNumberFormat="1" applyFont="1" applyBorder="1" applyAlignment="1">
      <alignment vertical="top"/>
    </xf>
    <xf numFmtId="2" fontId="2" fillId="0" borderId="4" xfId="0" applyNumberFormat="1" applyFont="1" applyBorder="1"/>
    <xf numFmtId="2" fontId="2" fillId="0" borderId="5" xfId="0" applyNumberFormat="1" applyFont="1" applyBorder="1"/>
    <xf numFmtId="2" fontId="2" fillId="0" borderId="21" xfId="0" applyNumberFormat="1" applyFont="1" applyBorder="1" applyAlignment="1">
      <alignment vertical="top"/>
    </xf>
    <xf numFmtId="0" fontId="0" fillId="0" borderId="0" xfId="0"/>
    <xf numFmtId="0" fontId="2" fillId="0" borderId="14" xfId="0" applyFont="1" applyFill="1" applyBorder="1"/>
    <xf numFmtId="3" fontId="13" fillId="0" borderId="15" xfId="0" applyNumberFormat="1" applyFont="1" applyFill="1" applyBorder="1"/>
    <xf numFmtId="10" fontId="13" fillId="0" borderId="15" xfId="0" applyNumberFormat="1" applyFont="1" applyFill="1" applyBorder="1"/>
    <xf numFmtId="164" fontId="13" fillId="0" borderId="15" xfId="0" applyNumberFormat="1" applyFont="1" applyFill="1" applyBorder="1"/>
    <xf numFmtId="10" fontId="14" fillId="0" borderId="16" xfId="0" applyNumberFormat="1" applyFont="1" applyFill="1" applyBorder="1"/>
    <xf numFmtId="0" fontId="2" fillId="0" borderId="17" xfId="0" applyFont="1" applyFill="1" applyBorder="1"/>
    <xf numFmtId="3" fontId="13" fillId="0" borderId="0" xfId="0" applyNumberFormat="1" applyFont="1" applyFill="1"/>
    <xf numFmtId="10" fontId="13" fillId="0" borderId="0" xfId="0" applyNumberFormat="1" applyFont="1" applyFill="1"/>
    <xf numFmtId="164" fontId="13" fillId="0" borderId="0" xfId="0" applyNumberFormat="1" applyFont="1" applyFill="1"/>
    <xf numFmtId="10" fontId="14" fillId="0" borderId="18" xfId="0" applyNumberFormat="1" applyFont="1" applyFill="1" applyBorder="1"/>
    <xf numFmtId="0" fontId="2" fillId="0" borderId="19" xfId="0" applyFont="1" applyFill="1" applyBorder="1"/>
    <xf numFmtId="3" fontId="13" fillId="0" borderId="20" xfId="0" applyNumberFormat="1" applyFont="1" applyFill="1" applyBorder="1"/>
    <xf numFmtId="10" fontId="13" fillId="0" borderId="20" xfId="0" applyNumberFormat="1" applyFont="1" applyFill="1" applyBorder="1"/>
    <xf numFmtId="164" fontId="13" fillId="0" borderId="20" xfId="0" applyNumberFormat="1" applyFont="1" applyFill="1" applyBorder="1"/>
    <xf numFmtId="10" fontId="14" fillId="0" borderId="21" xfId="0" applyNumberFormat="1" applyFont="1" applyFill="1" applyBorder="1"/>
    <xf numFmtId="3" fontId="2" fillId="0" borderId="16" xfId="0" applyNumberFormat="1" applyFont="1" applyBorder="1"/>
    <xf numFmtId="3" fontId="2" fillId="0" borderId="18" xfId="0" applyNumberFormat="1" applyFont="1" applyBorder="1" applyAlignment="1">
      <alignment vertical="top"/>
    </xf>
    <xf numFmtId="0" fontId="15" fillId="0" borderId="22" xfId="0" applyFont="1" applyBorder="1" applyAlignment="1">
      <alignment horizontal="center" vertical="center" wrapText="1"/>
    </xf>
    <xf numFmtId="0" fontId="14" fillId="0" borderId="0" xfId="0" applyFont="1" applyAlignment="1"/>
    <xf numFmtId="0" fontId="14" fillId="0" borderId="17" xfId="0" applyFont="1" applyBorder="1" applyAlignment="1"/>
    <xf numFmtId="0" fontId="14" fillId="0" borderId="18" xfId="0" applyFont="1" applyBorder="1" applyAlignment="1"/>
    <xf numFmtId="0" fontId="14" fillId="0" borderId="19" xfId="0" applyFont="1" applyBorder="1" applyAlignment="1"/>
    <xf numFmtId="0" fontId="14" fillId="0" borderId="21" xfId="0" applyFont="1" applyBorder="1" applyAlignment="1"/>
    <xf numFmtId="0" fontId="14" fillId="0" borderId="25" xfId="0" applyFont="1" applyBorder="1" applyAlignment="1"/>
    <xf numFmtId="0" fontId="14" fillId="0" borderId="27" xfId="0" applyFont="1" applyBorder="1" applyAlignment="1">
      <alignment horizontal="right"/>
    </xf>
    <xf numFmtId="0" fontId="5" fillId="0" borderId="25" xfId="0" applyFont="1" applyBorder="1" applyAlignment="1"/>
    <xf numFmtId="0" fontId="14" fillId="0" borderId="26" xfId="0" applyFont="1" applyBorder="1" applyAlignment="1">
      <alignment horizontal="right"/>
    </xf>
    <xf numFmtId="0" fontId="14" fillId="0" borderId="27" xfId="0" applyFont="1" applyBorder="1" applyAlignment="1"/>
    <xf numFmtId="0" fontId="5" fillId="0" borderId="17" xfId="0" applyFont="1" applyBorder="1" applyAlignment="1"/>
    <xf numFmtId="164" fontId="14" fillId="0" borderId="0" xfId="0" applyNumberFormat="1" applyFont="1" applyBorder="1" applyAlignment="1"/>
    <xf numFmtId="2" fontId="2" fillId="0" borderId="18" xfId="0" applyNumberFormat="1" applyFont="1" applyBorder="1"/>
    <xf numFmtId="0" fontId="5" fillId="0" borderId="19" xfId="0" applyFont="1" applyBorder="1" applyAlignment="1"/>
    <xf numFmtId="164" fontId="14" fillId="0" borderId="20" xfId="0" applyNumberFormat="1" applyFont="1" applyBorder="1" applyAlignment="1"/>
    <xf numFmtId="2" fontId="2" fillId="0" borderId="21" xfId="0" applyNumberFormat="1" applyFont="1" applyBorder="1"/>
    <xf numFmtId="2" fontId="14" fillId="0" borderId="22" xfId="0" applyNumberFormat="1" applyFont="1" applyBorder="1" applyAlignment="1">
      <alignment horizontal="center" vertical="center" wrapText="1"/>
    </xf>
    <xf numFmtId="2" fontId="2" fillId="4" borderId="7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2" fillId="0" borderId="0" xfId="3" applyFont="1" applyAlignment="1">
      <alignment horizontal="center"/>
    </xf>
    <xf numFmtId="0" fontId="12" fillId="0" borderId="0" xfId="1" applyAlignment="1">
      <alignment horizontal="center" vertical="center"/>
    </xf>
    <xf numFmtId="0" fontId="8" fillId="0" borderId="0" xfId="3" applyFont="1"/>
    <xf numFmtId="0" fontId="12" fillId="0" borderId="0" xfId="4" applyAlignment="1"/>
    <xf numFmtId="0" fontId="16" fillId="0" borderId="0" xfId="3" applyFont="1"/>
    <xf numFmtId="0" fontId="2" fillId="0" borderId="0" xfId="3" applyFont="1"/>
    <xf numFmtId="9" fontId="2" fillId="0" borderId="0" xfId="2" applyFont="1" applyFill="1"/>
    <xf numFmtId="0" fontId="5" fillId="2" borderId="1" xfId="0" applyFont="1" applyFill="1" applyBorder="1" applyAlignment="1">
      <alignment horizontal="center" wrapText="1"/>
    </xf>
    <xf numFmtId="0" fontId="4" fillId="0" borderId="2" xfId="0" applyFont="1" applyBorder="1"/>
    <xf numFmtId="0" fontId="4" fillId="0" borderId="3" xfId="0" applyFont="1" applyBorder="1"/>
    <xf numFmtId="0" fontId="5" fillId="3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2" fillId="0" borderId="9" xfId="0" applyFont="1" applyBorder="1" applyAlignment="1">
      <alignment wrapText="1"/>
    </xf>
    <xf numFmtId="0" fontId="4" fillId="0" borderId="9" xfId="0" applyFont="1" applyBorder="1"/>
    <xf numFmtId="0" fontId="4" fillId="0" borderId="10" xfId="0" applyFont="1" applyBorder="1"/>
    <xf numFmtId="0" fontId="2" fillId="0" borderId="0" xfId="0" applyFont="1" applyAlignment="1">
      <alignment wrapText="1"/>
    </xf>
    <xf numFmtId="0" fontId="0" fillId="0" borderId="0" xfId="0"/>
    <xf numFmtId="0" fontId="4" fillId="0" borderId="12" xfId="0" applyFont="1" applyBorder="1"/>
    <xf numFmtId="0" fontId="2" fillId="5" borderId="5" xfId="0" applyFont="1" applyFill="1" applyBorder="1" applyAlignment="1">
      <alignment wrapText="1"/>
    </xf>
    <xf numFmtId="0" fontId="4" fillId="0" borderId="5" xfId="0" applyFont="1" applyBorder="1"/>
    <xf numFmtId="0" fontId="4" fillId="0" borderId="6" xfId="0" applyFont="1" applyBorder="1"/>
    <xf numFmtId="0" fontId="2" fillId="0" borderId="5" xfId="0" applyFont="1" applyFill="1" applyBorder="1" applyAlignment="1">
      <alignment wrapText="1"/>
    </xf>
    <xf numFmtId="0" fontId="4" fillId="0" borderId="5" xfId="0" applyFont="1" applyFill="1" applyBorder="1"/>
    <xf numFmtId="0" fontId="4" fillId="0" borderId="6" xfId="0" applyFont="1" applyFill="1" applyBorder="1"/>
    <xf numFmtId="0" fontId="9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9" fillId="0" borderId="5" xfId="0" applyFont="1" applyBorder="1" applyAlignment="1">
      <alignment horizontal="left" wrapText="1"/>
    </xf>
  </cellXfs>
  <cellStyles count="5">
    <cellStyle name="Hyperlink" xfId="1" builtinId="8"/>
    <cellStyle name="Hyperlink 2" xfId="4" xr:uid="{AD5B2D07-CC4E-4682-BE57-F8F5224CEFEE}"/>
    <cellStyle name="Normal" xfId="0" builtinId="0"/>
    <cellStyle name="Normal 5" xfId="3" xr:uid="{5060E09F-8F90-4BD4-AD6F-FEA6E70C6A64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941042</xdr:colOff>
      <xdr:row>44</xdr:row>
      <xdr:rowOff>164304</xdr:rowOff>
    </xdr:from>
    <xdr:to>
      <xdr:col>18</xdr:col>
      <xdr:colOff>601694</xdr:colOff>
      <xdr:row>66</xdr:row>
      <xdr:rowOff>25640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EC0A29B-36DF-474F-A145-81F2B91687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87846" y="8380652"/>
          <a:ext cx="7971284" cy="3784117"/>
        </a:xfrm>
        <a:prstGeom prst="rect">
          <a:avLst/>
        </a:prstGeom>
      </xdr:spPr>
    </xdr:pic>
    <xdr:clientData/>
  </xdr:twoCellAnchor>
  <xdr:twoCellAnchor editAs="oneCell">
    <xdr:from>
      <xdr:col>9</xdr:col>
      <xdr:colOff>730094</xdr:colOff>
      <xdr:row>66</xdr:row>
      <xdr:rowOff>66685</xdr:rowOff>
    </xdr:from>
    <xdr:to>
      <xdr:col>17</xdr:col>
      <xdr:colOff>677566</xdr:colOff>
      <xdr:row>73</xdr:row>
      <xdr:rowOff>83443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BC2BF9B-E37D-4DA8-BDFA-7931B01F45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90300" y="11698391"/>
          <a:ext cx="6510945" cy="1118109"/>
        </a:xfrm>
        <a:prstGeom prst="rect">
          <a:avLst/>
        </a:prstGeom>
      </xdr:spPr>
    </xdr:pic>
    <xdr:clientData/>
  </xdr:twoCellAnchor>
  <xdr:twoCellAnchor editAs="oneCell">
    <xdr:from>
      <xdr:col>9</xdr:col>
      <xdr:colOff>20922</xdr:colOff>
      <xdr:row>28</xdr:row>
      <xdr:rowOff>15432</xdr:rowOff>
    </xdr:from>
    <xdr:to>
      <xdr:col>12</xdr:col>
      <xdr:colOff>864493</xdr:colOff>
      <xdr:row>43</xdr:row>
      <xdr:rowOff>125655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7F0B7213-9FA7-4A45-84FB-EAC2A91AB6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056315" y="5131718"/>
          <a:ext cx="3861183" cy="2970898"/>
        </a:xfrm>
        <a:prstGeom prst="rect">
          <a:avLst/>
        </a:prstGeom>
      </xdr:spPr>
    </xdr:pic>
    <xdr:clientData/>
  </xdr:twoCellAnchor>
  <xdr:twoCellAnchor editAs="oneCell">
    <xdr:from>
      <xdr:col>12</xdr:col>
      <xdr:colOff>878171</xdr:colOff>
      <xdr:row>27</xdr:row>
      <xdr:rowOff>121114</xdr:rowOff>
    </xdr:from>
    <xdr:to>
      <xdr:col>18</xdr:col>
      <xdr:colOff>507805</xdr:colOff>
      <xdr:row>44</xdr:row>
      <xdr:rowOff>7424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241F18C-D821-4E3E-9EB5-E6288BAB6A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4934350" y="5074114"/>
          <a:ext cx="3905451" cy="3073556"/>
        </a:xfrm>
        <a:prstGeom prst="rect">
          <a:avLst/>
        </a:prstGeom>
      </xdr:spPr>
    </xdr:pic>
    <xdr:clientData/>
  </xdr:twoCellAnchor>
  <xdr:twoCellAnchor editAs="oneCell">
    <xdr:from>
      <xdr:col>9</xdr:col>
      <xdr:colOff>544285</xdr:colOff>
      <xdr:row>23</xdr:row>
      <xdr:rowOff>21055</xdr:rowOff>
    </xdr:from>
    <xdr:to>
      <xdr:col>12</xdr:col>
      <xdr:colOff>275945</xdr:colOff>
      <xdr:row>28</xdr:row>
      <xdr:rowOff>21060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318E78D7-2271-4773-8FB8-002B38C2F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579678" y="4320912"/>
          <a:ext cx="2749272" cy="816434"/>
        </a:xfrm>
        <a:prstGeom prst="rect">
          <a:avLst/>
        </a:prstGeom>
      </xdr:spPr>
    </xdr:pic>
    <xdr:clientData/>
  </xdr:twoCellAnchor>
  <xdr:twoCellAnchor editAs="oneCell">
    <xdr:from>
      <xdr:col>13</xdr:col>
      <xdr:colOff>367393</xdr:colOff>
      <xdr:row>23</xdr:row>
      <xdr:rowOff>28845</xdr:rowOff>
    </xdr:from>
    <xdr:to>
      <xdr:col>17</xdr:col>
      <xdr:colOff>550634</xdr:colOff>
      <xdr:row>27</xdr:row>
      <xdr:rowOff>153600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A16DF826-630D-4D88-91D1-6EEBD986BE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5430500" y="4328702"/>
          <a:ext cx="2727778" cy="777898"/>
        </a:xfrm>
        <a:prstGeom prst="rect">
          <a:avLst/>
        </a:prstGeom>
      </xdr:spPr>
    </xdr:pic>
    <xdr:clientData/>
  </xdr:twoCellAnchor>
  <xdr:twoCellAnchor editAs="oneCell">
    <xdr:from>
      <xdr:col>18</xdr:col>
      <xdr:colOff>535417</xdr:colOff>
      <xdr:row>24</xdr:row>
      <xdr:rowOff>0</xdr:rowOff>
    </xdr:from>
    <xdr:to>
      <xdr:col>24</xdr:col>
      <xdr:colOff>437348</xdr:colOff>
      <xdr:row>27</xdr:row>
      <xdr:rowOff>104588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23F13ED6-AEE8-4C0B-BB04-1DE6D752B9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9032593" y="4340412"/>
          <a:ext cx="5385343" cy="575235"/>
        </a:xfrm>
        <a:prstGeom prst="rect">
          <a:avLst/>
        </a:prstGeom>
      </xdr:spPr>
    </xdr:pic>
    <xdr:clientData/>
  </xdr:twoCellAnchor>
  <xdr:twoCellAnchor editAs="oneCell">
    <xdr:from>
      <xdr:col>18</xdr:col>
      <xdr:colOff>694766</xdr:colOff>
      <xdr:row>28</xdr:row>
      <xdr:rowOff>7470</xdr:rowOff>
    </xdr:from>
    <xdr:to>
      <xdr:col>24</xdr:col>
      <xdr:colOff>458237</xdr:colOff>
      <xdr:row>44</xdr:row>
      <xdr:rowOff>24814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9E60C97C-E9E4-45BE-AAFC-E2EBF5C00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9191942" y="4975411"/>
          <a:ext cx="5246883" cy="29532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s3.amazonaws.com/ilsag/ComEd_Seasonal_Savings_CY2018_Cooling_Season_Impact_Evaluation_Report_2018-04-08_Final.pdf" TargetMode="External"/><Relationship Id="rId7" Type="http://schemas.openxmlformats.org/officeDocument/2006/relationships/hyperlink" Target="https://www.etcc-ca.com/reports/seasonal-savings-and-peak-aware-program-impacts" TargetMode="External"/><Relationship Id="rId2" Type="http://schemas.openxmlformats.org/officeDocument/2006/relationships/hyperlink" Target="https://www.aceee.org/files/proceedings/2018/" TargetMode="External"/><Relationship Id="rId1" Type="http://schemas.openxmlformats.org/officeDocument/2006/relationships/hyperlink" Target="https://www.ecobee.com/assets/static/Broadening-Grid-Flexibility-through-CustomerCentric-Machine-Learning-ecobee-Energy-ACEEE-paper-b590c02904c759a588482af2827bbb43.pdf" TargetMode="External"/><Relationship Id="rId6" Type="http://schemas.openxmlformats.org/officeDocument/2006/relationships/hyperlink" Target="https://www.etcc-ca.com/reports/seasonal-savings-and-peak-aware-program-impacts" TargetMode="External"/><Relationship Id="rId5" Type="http://schemas.openxmlformats.org/officeDocument/2006/relationships/hyperlink" Target="https://beccconference.org/wp-content/uploads/2019/11/olig_presentation.pdf" TargetMode="External"/><Relationship Id="rId4" Type="http://schemas.openxmlformats.org/officeDocument/2006/relationships/hyperlink" Target="https://ilsag.s3.amazonaws.com/ComEd-Adv-Thermostat-Research-Report-Final-2020-11-10.pdf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L1000"/>
  <sheetViews>
    <sheetView tabSelected="1" topLeftCell="A24" zoomScaleNormal="100" workbookViewId="0">
      <selection activeCell="A29" sqref="A29"/>
    </sheetView>
  </sheetViews>
  <sheetFormatPr defaultColWidth="14.453125" defaultRowHeight="15.75" customHeight="1" x14ac:dyDescent="0.25"/>
  <cols>
    <col min="1" max="1" width="40.54296875" customWidth="1"/>
    <col min="2" max="2" width="16.6328125" customWidth="1"/>
    <col min="3" max="3" width="16.453125" customWidth="1"/>
    <col min="11" max="13" width="14.453125" customWidth="1"/>
    <col min="14" max="14" width="8.81640625" customWidth="1"/>
    <col min="15" max="17" width="9.1796875" customWidth="1"/>
    <col min="18" max="20" width="10.36328125" customWidth="1"/>
  </cols>
  <sheetData>
    <row r="1" spans="1:34" ht="12.5" x14ac:dyDescent="0.25">
      <c r="A1" s="1" t="s">
        <v>71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13" x14ac:dyDescent="0.3">
      <c r="A2" s="3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</row>
    <row r="3" spans="1:34" ht="12.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</row>
    <row r="4" spans="1:34" s="48" customFormat="1" ht="33.5" customHeight="1" x14ac:dyDescent="0.25">
      <c r="A4" s="6"/>
      <c r="B4" s="122" t="s">
        <v>56</v>
      </c>
      <c r="C4" s="123"/>
      <c r="D4" s="124"/>
      <c r="E4" s="125" t="s">
        <v>57</v>
      </c>
      <c r="F4" s="123"/>
      <c r="G4" s="124"/>
      <c r="H4" s="126" t="s">
        <v>58</v>
      </c>
      <c r="I4" s="123"/>
      <c r="J4" s="12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</row>
    <row r="5" spans="1:34" s="48" customFormat="1" ht="34.5" x14ac:dyDescent="0.25">
      <c r="A5" s="7" t="s">
        <v>1</v>
      </c>
      <c r="B5" s="8" t="s">
        <v>2</v>
      </c>
      <c r="C5" s="8" t="s">
        <v>3</v>
      </c>
      <c r="D5" s="8" t="s">
        <v>4</v>
      </c>
      <c r="E5" s="9" t="s">
        <v>2</v>
      </c>
      <c r="F5" s="9" t="s">
        <v>3</v>
      </c>
      <c r="G5" s="9" t="s">
        <v>4</v>
      </c>
      <c r="H5" s="10" t="s">
        <v>2</v>
      </c>
      <c r="I5" s="10" t="s">
        <v>3</v>
      </c>
      <c r="J5" s="10" t="s">
        <v>4</v>
      </c>
      <c r="K5" s="2"/>
      <c r="L5" s="94" t="s">
        <v>60</v>
      </c>
      <c r="M5" s="2"/>
      <c r="N5" s="2"/>
      <c r="O5" s="2"/>
      <c r="P5" s="2"/>
      <c r="Q5" s="2"/>
      <c r="R5" s="2"/>
      <c r="S5" s="2"/>
      <c r="T5" s="2"/>
      <c r="U5" s="2"/>
      <c r="V5" s="2"/>
      <c r="W5" s="20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</row>
    <row r="6" spans="1:34" s="48" customFormat="1" ht="12.5" x14ac:dyDescent="0.25">
      <c r="A6" s="7" t="s">
        <v>5</v>
      </c>
      <c r="B6" s="11">
        <v>34</v>
      </c>
      <c r="C6" s="11">
        <v>15</v>
      </c>
      <c r="D6" s="11">
        <v>47</v>
      </c>
      <c r="E6" s="12">
        <v>0</v>
      </c>
      <c r="F6" s="12">
        <v>0</v>
      </c>
      <c r="G6" s="12">
        <v>0</v>
      </c>
      <c r="H6" s="112">
        <f t="shared" ref="H6:H21" si="0">F58-$L6</f>
        <v>7.2522645180365721</v>
      </c>
      <c r="I6" s="112">
        <f t="shared" ref="I6:I21" si="1">G58-$L6</f>
        <v>3.4750434148925238</v>
      </c>
      <c r="J6" s="112">
        <f t="shared" ref="J6:J21" si="2">H58-$L6</f>
        <v>9.5185971799230007</v>
      </c>
      <c r="L6" s="111">
        <f>D84</f>
        <v>0</v>
      </c>
      <c r="M6" s="2"/>
      <c r="N6" s="2"/>
      <c r="O6" s="2"/>
      <c r="P6" s="2"/>
      <c r="Q6" s="2"/>
      <c r="R6" s="2"/>
      <c r="S6" s="2"/>
      <c r="T6" s="2"/>
      <c r="U6" s="2"/>
      <c r="V6" s="13"/>
      <c r="W6" s="2"/>
      <c r="X6" s="14"/>
      <c r="Y6" s="14"/>
      <c r="Z6" s="2"/>
      <c r="AA6" s="2"/>
      <c r="AB6" s="2"/>
      <c r="AC6" s="2"/>
      <c r="AD6" s="2"/>
      <c r="AE6" s="2"/>
      <c r="AF6" s="2"/>
      <c r="AG6" s="2"/>
      <c r="AH6" s="2"/>
    </row>
    <row r="7" spans="1:34" s="48" customFormat="1" ht="12.5" x14ac:dyDescent="0.25">
      <c r="A7" s="7" t="s">
        <v>6</v>
      </c>
      <c r="B7" s="11">
        <v>22</v>
      </c>
      <c r="C7" s="11">
        <v>9</v>
      </c>
      <c r="D7" s="11">
        <v>30</v>
      </c>
      <c r="E7" s="12">
        <v>0</v>
      </c>
      <c r="F7" s="12">
        <v>0</v>
      </c>
      <c r="G7" s="12">
        <v>0</v>
      </c>
      <c r="H7" s="112">
        <f t="shared" si="0"/>
        <v>4.3833762929485722</v>
      </c>
      <c r="I7" s="112">
        <f t="shared" si="1"/>
        <v>1.4256969476628574</v>
      </c>
      <c r="J7" s="112">
        <f t="shared" si="2"/>
        <v>6.1579839001200014</v>
      </c>
      <c r="L7" s="111">
        <f t="shared" ref="L7:L21" si="3">D85</f>
        <v>1.29536805</v>
      </c>
      <c r="M7" s="2"/>
      <c r="N7" s="2"/>
      <c r="O7" s="2"/>
      <c r="P7" s="2"/>
      <c r="Q7" s="2"/>
      <c r="R7" s="2"/>
      <c r="S7" s="2"/>
      <c r="T7" s="2"/>
      <c r="U7" s="2"/>
      <c r="V7" s="13"/>
      <c r="W7" s="37"/>
      <c r="X7" s="14"/>
      <c r="Y7" s="14"/>
      <c r="Z7" s="2"/>
      <c r="AA7" s="2"/>
      <c r="AB7" s="2"/>
      <c r="AC7" s="2"/>
      <c r="AD7" s="2"/>
      <c r="AE7" s="2"/>
      <c r="AF7" s="2"/>
      <c r="AG7" s="2"/>
      <c r="AH7" s="2"/>
    </row>
    <row r="8" spans="1:34" s="48" customFormat="1" ht="12.5" x14ac:dyDescent="0.25">
      <c r="A8" s="7" t="s">
        <v>7</v>
      </c>
      <c r="B8" s="11">
        <v>20</v>
      </c>
      <c r="C8" s="11">
        <v>9</v>
      </c>
      <c r="D8" s="11">
        <v>28</v>
      </c>
      <c r="E8" s="12">
        <v>0</v>
      </c>
      <c r="F8" s="12">
        <v>0</v>
      </c>
      <c r="G8" s="12">
        <v>0</v>
      </c>
      <c r="H8" s="112">
        <f t="shared" si="0"/>
        <v>4.4555663927805726</v>
      </c>
      <c r="I8" s="112">
        <f t="shared" si="1"/>
        <v>2.031852802790691</v>
      </c>
      <c r="J8" s="112">
        <f t="shared" si="2"/>
        <v>5.909794546774501</v>
      </c>
      <c r="L8" s="111">
        <f t="shared" si="3"/>
        <v>0.19796369999999999</v>
      </c>
      <c r="M8" s="2"/>
      <c r="N8" s="2"/>
      <c r="O8" s="2"/>
      <c r="P8" s="2"/>
      <c r="Q8" s="2"/>
      <c r="R8" s="2"/>
      <c r="S8" s="2"/>
      <c r="T8" s="2"/>
      <c r="U8" s="2"/>
      <c r="V8" s="13"/>
      <c r="W8" s="37"/>
      <c r="X8" s="14"/>
      <c r="Y8" s="14"/>
      <c r="Z8" s="2"/>
      <c r="AA8" s="2"/>
      <c r="AB8" s="2"/>
      <c r="AC8" s="2"/>
      <c r="AD8" s="2"/>
      <c r="AE8" s="2"/>
      <c r="AF8" s="2"/>
      <c r="AG8" s="2"/>
      <c r="AH8" s="2"/>
    </row>
    <row r="9" spans="1:34" s="48" customFormat="1" ht="12.5" x14ac:dyDescent="0.25">
      <c r="A9" s="7" t="s">
        <v>8</v>
      </c>
      <c r="B9" s="11">
        <v>14</v>
      </c>
      <c r="C9" s="11">
        <v>6</v>
      </c>
      <c r="D9" s="11">
        <v>20</v>
      </c>
      <c r="E9" s="12">
        <v>0</v>
      </c>
      <c r="F9" s="12">
        <v>0</v>
      </c>
      <c r="G9" s="12">
        <v>0</v>
      </c>
      <c r="H9" s="112">
        <f t="shared" si="0"/>
        <v>4.2346663418640009</v>
      </c>
      <c r="I9" s="112">
        <f t="shared" si="1"/>
        <v>2.0170307054765</v>
      </c>
      <c r="J9" s="112">
        <f t="shared" si="2"/>
        <v>5.5652477236965012</v>
      </c>
      <c r="L9" s="111">
        <f t="shared" si="3"/>
        <v>2.3194079999999999E-2</v>
      </c>
      <c r="M9" s="2"/>
      <c r="N9" s="2"/>
      <c r="O9" s="2"/>
      <c r="P9" s="2"/>
      <c r="Q9" s="2"/>
      <c r="R9" s="2"/>
      <c r="S9" s="2"/>
      <c r="T9" s="2"/>
      <c r="U9" s="2"/>
      <c r="V9" s="13"/>
      <c r="W9" s="37"/>
      <c r="X9" s="14"/>
      <c r="Y9" s="14"/>
      <c r="Z9" s="2"/>
      <c r="AA9" s="2"/>
      <c r="AB9" s="2"/>
      <c r="AC9" s="2"/>
      <c r="AD9" s="2"/>
      <c r="AE9" s="2"/>
      <c r="AF9" s="2"/>
      <c r="AG9" s="2"/>
      <c r="AH9" s="2"/>
    </row>
    <row r="10" spans="1:34" s="48" customFormat="1" ht="12.5" x14ac:dyDescent="0.25">
      <c r="A10" s="7" t="s">
        <v>9</v>
      </c>
      <c r="B10" s="11">
        <v>14</v>
      </c>
      <c r="C10" s="11">
        <v>6</v>
      </c>
      <c r="D10" s="11">
        <v>19</v>
      </c>
      <c r="E10" s="12">
        <v>0</v>
      </c>
      <c r="F10" s="12">
        <v>0</v>
      </c>
      <c r="G10" s="12">
        <v>0</v>
      </c>
      <c r="H10" s="112">
        <f t="shared" si="0"/>
        <v>4.2077455857028569</v>
      </c>
      <c r="I10" s="112">
        <f t="shared" si="1"/>
        <v>1.5732945202326198</v>
      </c>
      <c r="J10" s="112">
        <f t="shared" si="2"/>
        <v>5.7884162249850002</v>
      </c>
      <c r="L10" s="111">
        <f t="shared" si="3"/>
        <v>0.85040046000000002</v>
      </c>
      <c r="M10" s="2"/>
      <c r="N10" s="2"/>
      <c r="O10" s="2"/>
      <c r="P10" s="2"/>
      <c r="Q10" s="2"/>
      <c r="R10" s="2"/>
      <c r="S10" s="2"/>
      <c r="T10" s="2"/>
      <c r="U10" s="2"/>
      <c r="V10" s="13"/>
      <c r="W10" s="37"/>
      <c r="X10" s="14"/>
      <c r="Y10" s="14"/>
      <c r="Z10" s="2"/>
      <c r="AA10" s="2"/>
      <c r="AB10" s="2"/>
      <c r="AC10" s="2"/>
      <c r="AD10" s="2"/>
      <c r="AE10" s="2"/>
      <c r="AF10" s="2"/>
      <c r="AG10" s="2"/>
      <c r="AH10" s="2"/>
    </row>
    <row r="11" spans="1:34" s="48" customFormat="1" ht="12.5" x14ac:dyDescent="0.25">
      <c r="A11" s="7" t="s">
        <v>10</v>
      </c>
      <c r="B11" s="11">
        <v>7</v>
      </c>
      <c r="C11" s="11">
        <v>3</v>
      </c>
      <c r="D11" s="11">
        <v>10</v>
      </c>
      <c r="E11" s="12">
        <v>0</v>
      </c>
      <c r="F11" s="12">
        <v>0</v>
      </c>
      <c r="G11" s="12">
        <v>0</v>
      </c>
      <c r="H11" s="112">
        <f t="shared" si="0"/>
        <v>1.471608745929029</v>
      </c>
      <c r="I11" s="112">
        <f t="shared" si="1"/>
        <v>0.35791829492432625</v>
      </c>
      <c r="J11" s="112">
        <f t="shared" si="2"/>
        <v>2.1398230165318504</v>
      </c>
      <c r="L11" s="111">
        <f t="shared" si="3"/>
        <v>0.66667692000000001</v>
      </c>
      <c r="M11" s="2"/>
      <c r="N11" s="2"/>
      <c r="O11" s="2"/>
      <c r="P11" s="2"/>
      <c r="Q11" s="2"/>
      <c r="R11" s="2"/>
      <c r="S11" s="2"/>
      <c r="T11" s="2"/>
      <c r="U11" s="2"/>
      <c r="V11" s="13"/>
      <c r="W11" s="37"/>
      <c r="X11" s="14"/>
      <c r="Y11" s="14"/>
      <c r="Z11" s="2"/>
      <c r="AA11" s="2"/>
      <c r="AB11" s="2"/>
      <c r="AC11" s="2"/>
      <c r="AD11" s="2"/>
      <c r="AE11" s="2"/>
      <c r="AF11" s="2"/>
      <c r="AG11" s="2"/>
      <c r="AH11" s="2"/>
    </row>
    <row r="12" spans="1:34" s="48" customFormat="1" ht="12.5" x14ac:dyDescent="0.25">
      <c r="A12" s="7" t="s">
        <v>11</v>
      </c>
      <c r="B12" s="11">
        <v>6</v>
      </c>
      <c r="C12" s="11">
        <v>3</v>
      </c>
      <c r="D12" s="11">
        <v>9</v>
      </c>
      <c r="E12" s="12">
        <v>0</v>
      </c>
      <c r="F12" s="12">
        <v>0</v>
      </c>
      <c r="G12" s="12">
        <v>0</v>
      </c>
      <c r="H12" s="112">
        <f t="shared" si="0"/>
        <v>1.4708704736137144</v>
      </c>
      <c r="I12" s="112">
        <f t="shared" si="1"/>
        <v>0.70443947693990472</v>
      </c>
      <c r="J12" s="112">
        <f t="shared" si="2"/>
        <v>1.9307290716180001</v>
      </c>
      <c r="L12" s="111">
        <f t="shared" si="3"/>
        <v>6.7704000000000006E-4</v>
      </c>
      <c r="M12" s="2"/>
      <c r="N12" s="2"/>
      <c r="O12" s="2"/>
      <c r="P12" s="2"/>
      <c r="Q12" s="2"/>
      <c r="R12" s="2"/>
      <c r="S12" s="2"/>
      <c r="T12" s="2"/>
      <c r="U12" s="2"/>
      <c r="V12" s="13"/>
      <c r="W12" s="37"/>
      <c r="X12" s="14"/>
      <c r="Y12" s="14"/>
      <c r="Z12" s="2"/>
      <c r="AA12" s="2"/>
      <c r="AB12" s="2"/>
      <c r="AC12" s="2"/>
      <c r="AD12" s="2"/>
      <c r="AE12" s="2"/>
      <c r="AF12" s="2"/>
      <c r="AG12" s="2"/>
      <c r="AH12" s="2"/>
    </row>
    <row r="13" spans="1:34" s="48" customFormat="1" ht="12.5" x14ac:dyDescent="0.25">
      <c r="A13" s="7" t="s">
        <v>12</v>
      </c>
      <c r="B13" s="11">
        <v>5</v>
      </c>
      <c r="C13" s="11">
        <v>2</v>
      </c>
      <c r="D13" s="11">
        <v>7</v>
      </c>
      <c r="E13" s="12">
        <v>0</v>
      </c>
      <c r="F13" s="12">
        <v>0</v>
      </c>
      <c r="G13" s="12">
        <v>0</v>
      </c>
      <c r="H13" s="112">
        <f t="shared" si="0"/>
        <v>1.6619509093485711</v>
      </c>
      <c r="I13" s="112">
        <f t="shared" si="1"/>
        <v>0.40926591489619046</v>
      </c>
      <c r="J13" s="112">
        <f t="shared" si="2"/>
        <v>2.41356190602</v>
      </c>
      <c r="L13" s="111">
        <f t="shared" si="3"/>
        <v>0.74320427999999994</v>
      </c>
      <c r="M13" s="2"/>
      <c r="N13" s="2"/>
      <c r="O13" s="2"/>
      <c r="P13" s="2"/>
      <c r="Q13" s="2"/>
      <c r="R13" s="2"/>
      <c r="S13" s="2"/>
      <c r="T13" s="2"/>
      <c r="U13" s="2"/>
      <c r="V13" s="13"/>
      <c r="W13" s="37"/>
      <c r="X13" s="14"/>
      <c r="Y13" s="14"/>
      <c r="Z13" s="2"/>
      <c r="AA13" s="2"/>
      <c r="AB13" s="2"/>
      <c r="AC13" s="2"/>
      <c r="AD13" s="2"/>
      <c r="AE13" s="2"/>
      <c r="AF13" s="2"/>
      <c r="AG13" s="2"/>
      <c r="AH13" s="2"/>
    </row>
    <row r="14" spans="1:34" s="48" customFormat="1" ht="12.5" x14ac:dyDescent="0.25">
      <c r="A14" s="7" t="s">
        <v>13</v>
      </c>
      <c r="B14" s="11">
        <v>8</v>
      </c>
      <c r="C14" s="11">
        <v>3</v>
      </c>
      <c r="D14" s="11">
        <v>11</v>
      </c>
      <c r="E14" s="12">
        <v>0</v>
      </c>
      <c r="F14" s="12">
        <v>0</v>
      </c>
      <c r="G14" s="12">
        <v>0</v>
      </c>
      <c r="H14" s="112">
        <f t="shared" si="0"/>
        <v>2.164000883165714</v>
      </c>
      <c r="I14" s="112">
        <f t="shared" si="1"/>
        <v>0.67040748047523779</v>
      </c>
      <c r="J14" s="112">
        <f t="shared" si="2"/>
        <v>3.0601569247799998</v>
      </c>
      <c r="L14" s="111">
        <f t="shared" si="3"/>
        <v>0.70369845000000009</v>
      </c>
      <c r="M14" s="2"/>
      <c r="N14" s="2"/>
      <c r="O14" s="2"/>
      <c r="P14" s="2"/>
      <c r="Q14" s="2"/>
      <c r="R14" s="2"/>
      <c r="S14" s="2"/>
      <c r="T14" s="2"/>
      <c r="U14" s="2"/>
      <c r="V14" s="13"/>
      <c r="W14" s="37"/>
      <c r="X14" s="14"/>
      <c r="Y14" s="14"/>
      <c r="Z14" s="2"/>
      <c r="AA14" s="2"/>
      <c r="AB14" s="2"/>
      <c r="AC14" s="2"/>
      <c r="AD14" s="2"/>
      <c r="AE14" s="2"/>
      <c r="AF14" s="2"/>
      <c r="AG14" s="2"/>
      <c r="AH14" s="2"/>
    </row>
    <row r="15" spans="1:34" s="48" customFormat="1" ht="12.5" x14ac:dyDescent="0.25">
      <c r="A15" s="7" t="s">
        <v>14</v>
      </c>
      <c r="B15" s="11">
        <v>6</v>
      </c>
      <c r="C15" s="11">
        <v>3</v>
      </c>
      <c r="D15" s="11">
        <v>9</v>
      </c>
      <c r="E15" s="12">
        <v>0</v>
      </c>
      <c r="F15" s="12">
        <v>0</v>
      </c>
      <c r="G15" s="12">
        <v>0</v>
      </c>
      <c r="H15" s="112">
        <f t="shared" si="0"/>
        <v>3.9376914924571431</v>
      </c>
      <c r="I15" s="112">
        <f t="shared" si="1"/>
        <v>1.610206053677381</v>
      </c>
      <c r="J15" s="112">
        <f t="shared" si="2"/>
        <v>5.3341827557249992</v>
      </c>
      <c r="L15" s="111">
        <f t="shared" si="3"/>
        <v>0.53108054999999998</v>
      </c>
      <c r="M15" s="2"/>
      <c r="N15" s="2"/>
      <c r="O15" s="2"/>
      <c r="P15" s="2"/>
      <c r="Q15" s="2"/>
      <c r="R15" s="2"/>
      <c r="S15" s="2"/>
      <c r="T15" s="2"/>
      <c r="U15" s="2"/>
      <c r="V15" s="13"/>
      <c r="W15" s="37"/>
      <c r="X15" s="14"/>
      <c r="Y15" s="14"/>
      <c r="Z15" s="2"/>
      <c r="AA15" s="2"/>
      <c r="AB15" s="2"/>
      <c r="AC15" s="2"/>
      <c r="AD15" s="2"/>
      <c r="AE15" s="2"/>
      <c r="AF15" s="2"/>
      <c r="AG15" s="2"/>
      <c r="AH15" s="2"/>
    </row>
    <row r="16" spans="1:34" s="48" customFormat="1" ht="12.5" x14ac:dyDescent="0.25">
      <c r="A16" s="7" t="s">
        <v>15</v>
      </c>
      <c r="B16" s="11">
        <v>16</v>
      </c>
      <c r="C16" s="11">
        <v>7</v>
      </c>
      <c r="D16" s="11">
        <v>22</v>
      </c>
      <c r="E16" s="12">
        <v>0</v>
      </c>
      <c r="F16" s="12">
        <v>0</v>
      </c>
      <c r="G16" s="12">
        <v>0</v>
      </c>
      <c r="H16" s="112">
        <f t="shared" si="0"/>
        <v>4.1152627248342855</v>
      </c>
      <c r="I16" s="112">
        <f t="shared" si="1"/>
        <v>1.9718967223164283</v>
      </c>
      <c r="J16" s="112">
        <f t="shared" si="2"/>
        <v>5.4012823263449992</v>
      </c>
      <c r="L16" s="111">
        <f t="shared" si="3"/>
        <v>0</v>
      </c>
      <c r="M16" s="2"/>
      <c r="N16" s="2"/>
      <c r="O16" s="2"/>
      <c r="P16" s="2"/>
      <c r="Q16" s="2"/>
      <c r="R16" s="2"/>
      <c r="S16" s="2"/>
      <c r="T16" s="2"/>
      <c r="U16" s="2"/>
      <c r="V16" s="13"/>
      <c r="W16" s="37"/>
      <c r="X16" s="14"/>
      <c r="Y16" s="14"/>
      <c r="Z16" s="2"/>
      <c r="AA16" s="2"/>
      <c r="AB16" s="2"/>
      <c r="AC16" s="2"/>
      <c r="AD16" s="2"/>
      <c r="AE16" s="2"/>
      <c r="AF16" s="2"/>
      <c r="AG16" s="2"/>
      <c r="AH16" s="2"/>
    </row>
    <row r="17" spans="1:34" s="48" customFormat="1" ht="12.5" x14ac:dyDescent="0.25">
      <c r="A17" s="7" t="s">
        <v>16</v>
      </c>
      <c r="B17" s="11">
        <v>15</v>
      </c>
      <c r="C17" s="11">
        <v>7</v>
      </c>
      <c r="D17" s="11">
        <v>21</v>
      </c>
      <c r="E17" s="12">
        <v>0</v>
      </c>
      <c r="F17" s="12">
        <v>0</v>
      </c>
      <c r="G17" s="12">
        <v>0</v>
      </c>
      <c r="H17" s="112">
        <f t="shared" si="0"/>
        <v>4.51536377488</v>
      </c>
      <c r="I17" s="112">
        <f t="shared" si="1"/>
        <v>1.8585917931716667</v>
      </c>
      <c r="J17" s="112">
        <f t="shared" si="2"/>
        <v>6.1094269639049994</v>
      </c>
      <c r="L17" s="111">
        <f t="shared" si="3"/>
        <v>0.58563843000000004</v>
      </c>
      <c r="M17" s="2"/>
      <c r="N17" s="2"/>
      <c r="O17" s="2"/>
      <c r="P17" s="2"/>
      <c r="Q17" s="2"/>
      <c r="R17" s="2"/>
      <c r="S17" s="2"/>
      <c r="T17" s="2"/>
      <c r="U17" s="2"/>
      <c r="V17" s="13"/>
      <c r="W17" s="37"/>
      <c r="X17" s="14"/>
      <c r="Y17" s="14"/>
      <c r="Z17" s="2"/>
      <c r="AA17" s="2"/>
      <c r="AB17" s="2"/>
      <c r="AC17" s="2"/>
      <c r="AD17" s="2"/>
      <c r="AE17" s="2"/>
      <c r="AF17" s="2"/>
      <c r="AG17" s="2"/>
      <c r="AH17" s="2"/>
    </row>
    <row r="18" spans="1:34" s="48" customFormat="1" ht="12.5" x14ac:dyDescent="0.25">
      <c r="A18" s="7" t="s">
        <v>17</v>
      </c>
      <c r="B18" s="11">
        <v>13</v>
      </c>
      <c r="C18" s="11">
        <v>6</v>
      </c>
      <c r="D18" s="11">
        <v>18</v>
      </c>
      <c r="E18" s="12">
        <v>0</v>
      </c>
      <c r="F18" s="12">
        <v>0</v>
      </c>
      <c r="G18" s="12">
        <v>0</v>
      </c>
      <c r="H18" s="112">
        <f t="shared" si="0"/>
        <v>4.9212077046971432</v>
      </c>
      <c r="I18" s="112">
        <f t="shared" si="1"/>
        <v>2.1243267074590482</v>
      </c>
      <c r="J18" s="112">
        <f t="shared" si="2"/>
        <v>6.5993363030400003</v>
      </c>
      <c r="L18" s="111">
        <f t="shared" si="3"/>
        <v>0.44880380999999997</v>
      </c>
      <c r="M18" s="2"/>
      <c r="N18" s="2"/>
      <c r="O18" s="2"/>
      <c r="P18" s="2"/>
      <c r="Q18" s="2"/>
      <c r="R18" s="2"/>
      <c r="S18" s="2"/>
      <c r="T18" s="2"/>
      <c r="U18" s="2"/>
      <c r="V18" s="13"/>
      <c r="W18" s="37"/>
      <c r="X18" s="14"/>
      <c r="Y18" s="14"/>
      <c r="Z18" s="2"/>
      <c r="AA18" s="2"/>
      <c r="AB18" s="2"/>
      <c r="AC18" s="2"/>
      <c r="AD18" s="2"/>
      <c r="AE18" s="2"/>
      <c r="AF18" s="2"/>
      <c r="AG18" s="2"/>
      <c r="AH18" s="2"/>
    </row>
    <row r="19" spans="1:34" s="48" customFormat="1" ht="12.5" x14ac:dyDescent="0.25">
      <c r="A19" s="7" t="s">
        <v>18</v>
      </c>
      <c r="B19" s="11">
        <v>17</v>
      </c>
      <c r="C19" s="11">
        <v>8</v>
      </c>
      <c r="D19" s="11">
        <v>24</v>
      </c>
      <c r="E19" s="12">
        <v>0</v>
      </c>
      <c r="F19" s="12">
        <v>0</v>
      </c>
      <c r="G19" s="12">
        <v>0</v>
      </c>
      <c r="H19" s="112">
        <f t="shared" si="0"/>
        <v>4.8908423739085718</v>
      </c>
      <c r="I19" s="112">
        <f t="shared" si="1"/>
        <v>1.984961621872857</v>
      </c>
      <c r="J19" s="112">
        <f t="shared" si="2"/>
        <v>6.6343708251300004</v>
      </c>
      <c r="L19" s="111">
        <f t="shared" si="3"/>
        <v>0.68844866999999998</v>
      </c>
      <c r="M19" s="2"/>
      <c r="N19" s="2"/>
      <c r="O19" s="2"/>
      <c r="P19" s="2"/>
      <c r="Q19" s="2"/>
      <c r="R19" s="2"/>
      <c r="S19" s="2"/>
      <c r="T19" s="2"/>
      <c r="U19" s="2"/>
      <c r="V19" s="13"/>
      <c r="W19" s="37"/>
      <c r="X19" s="14"/>
      <c r="Y19" s="14"/>
      <c r="Z19" s="2"/>
      <c r="AA19" s="2"/>
      <c r="AB19" s="2"/>
      <c r="AC19" s="2"/>
      <c r="AD19" s="2"/>
      <c r="AE19" s="2"/>
      <c r="AF19" s="2"/>
      <c r="AG19" s="2"/>
      <c r="AH19" s="2"/>
    </row>
    <row r="20" spans="1:34" s="48" customFormat="1" ht="12.5" x14ac:dyDescent="0.25">
      <c r="A20" s="7" t="s">
        <v>19</v>
      </c>
      <c r="B20" s="11">
        <v>5</v>
      </c>
      <c r="C20" s="11">
        <v>2</v>
      </c>
      <c r="D20" s="11">
        <v>7</v>
      </c>
      <c r="E20" s="12">
        <v>0</v>
      </c>
      <c r="F20" s="12">
        <v>0</v>
      </c>
      <c r="G20" s="12">
        <v>0</v>
      </c>
      <c r="H20" s="112">
        <f t="shared" si="0"/>
        <v>2.2138085707771427</v>
      </c>
      <c r="I20" s="112">
        <f t="shared" si="1"/>
        <v>0.78784725787238086</v>
      </c>
      <c r="J20" s="112">
        <f t="shared" si="2"/>
        <v>3.0693853585199999</v>
      </c>
      <c r="L20" s="111">
        <f t="shared" si="3"/>
        <v>0.52403714999999995</v>
      </c>
      <c r="M20" s="2"/>
      <c r="N20" s="2"/>
      <c r="O20" s="2"/>
      <c r="P20" s="2"/>
      <c r="Q20" s="2"/>
      <c r="R20" s="2"/>
      <c r="S20" s="2"/>
      <c r="T20" s="2"/>
      <c r="U20" s="2"/>
      <c r="V20" s="13"/>
      <c r="W20" s="37"/>
      <c r="X20" s="14"/>
      <c r="Y20" s="14"/>
      <c r="Z20" s="2"/>
      <c r="AA20" s="2"/>
      <c r="AB20" s="2"/>
      <c r="AC20" s="2"/>
      <c r="AD20" s="2"/>
      <c r="AE20" s="2"/>
      <c r="AF20" s="2"/>
      <c r="AG20" s="2"/>
      <c r="AH20" s="2"/>
    </row>
    <row r="21" spans="1:34" s="48" customFormat="1" ht="12.5" x14ac:dyDescent="0.25">
      <c r="A21" s="7" t="s">
        <v>20</v>
      </c>
      <c r="B21" s="11">
        <v>38</v>
      </c>
      <c r="C21" s="11">
        <v>17</v>
      </c>
      <c r="D21" s="11">
        <v>53</v>
      </c>
      <c r="E21" s="12">
        <v>0</v>
      </c>
      <c r="F21" s="12">
        <v>0</v>
      </c>
      <c r="G21" s="12">
        <v>0</v>
      </c>
      <c r="H21" s="112">
        <f t="shared" si="0"/>
        <v>6.1455531033371429</v>
      </c>
      <c r="I21" s="112">
        <f t="shared" si="1"/>
        <v>2.8292936328490477</v>
      </c>
      <c r="J21" s="112">
        <f t="shared" si="2"/>
        <v>8.1353087856300004</v>
      </c>
      <c r="L21" s="111">
        <f t="shared" si="3"/>
        <v>0.22166508000000001</v>
      </c>
      <c r="M21" s="2"/>
      <c r="N21" s="2"/>
      <c r="O21" s="2"/>
      <c r="P21" s="2"/>
      <c r="Q21" s="2"/>
      <c r="R21" s="2"/>
      <c r="S21" s="2"/>
      <c r="T21" s="2"/>
      <c r="U21" s="2"/>
      <c r="V21" s="13"/>
      <c r="W21" s="37"/>
      <c r="X21" s="14"/>
      <c r="Y21" s="14"/>
      <c r="Z21" s="2"/>
      <c r="AA21" s="2"/>
      <c r="AB21" s="2"/>
      <c r="AC21" s="2"/>
      <c r="AD21" s="2"/>
      <c r="AE21" s="2"/>
      <c r="AF21" s="2"/>
      <c r="AG21" s="2"/>
      <c r="AH21" s="2"/>
    </row>
    <row r="22" spans="1:34" s="48" customFormat="1" ht="12.5" x14ac:dyDescent="0.25">
      <c r="A22" s="43" t="s">
        <v>21</v>
      </c>
      <c r="B22" s="4"/>
      <c r="C22" s="4"/>
      <c r="D22" s="4"/>
      <c r="E22" s="15">
        <v>0</v>
      </c>
      <c r="F22" s="15">
        <v>0</v>
      </c>
      <c r="G22" s="15">
        <v>0</v>
      </c>
      <c r="H22" s="4"/>
      <c r="I22" s="4"/>
      <c r="J22" s="5"/>
      <c r="L22" s="2"/>
      <c r="M22" s="2"/>
      <c r="N22" s="2"/>
      <c r="O22" s="2"/>
      <c r="P22" s="2"/>
      <c r="Q22" s="121"/>
      <c r="R22" s="2"/>
      <c r="S22" s="2"/>
      <c r="T22" s="2"/>
      <c r="U22" s="2"/>
      <c r="V22" s="2"/>
      <c r="W22" s="16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</row>
    <row r="23" spans="1:34" s="48" customFormat="1" ht="13" thickBot="1" x14ac:dyDescent="0.3">
      <c r="A23" s="62"/>
      <c r="B23" s="18"/>
      <c r="C23" s="18"/>
      <c r="D23" s="18"/>
      <c r="E23" s="18"/>
      <c r="F23" s="19"/>
      <c r="G23" s="19"/>
      <c r="H23" s="18"/>
      <c r="I23" s="19"/>
      <c r="J23" s="18"/>
      <c r="K23" s="18"/>
      <c r="L23" s="18"/>
      <c r="M23" s="18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34" s="48" customFormat="1" ht="13" thickTop="1" x14ac:dyDescent="0.25">
      <c r="A24" s="49" t="s">
        <v>72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34" s="48" customFormat="1" ht="12.5" x14ac:dyDescent="0.25">
      <c r="A25" s="49"/>
      <c r="B25" s="36"/>
      <c r="C25" s="2"/>
      <c r="D25" s="2"/>
      <c r="E25" s="2"/>
      <c r="F25" s="2"/>
      <c r="G25" s="2"/>
      <c r="H25" s="2"/>
      <c r="I25" s="2"/>
      <c r="J25" s="2"/>
      <c r="K25" s="49"/>
      <c r="L25" s="36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34" s="48" customFormat="1" ht="12.5" x14ac:dyDescent="0.25">
      <c r="A26" s="47" t="s">
        <v>49</v>
      </c>
      <c r="B26" s="36"/>
      <c r="C26" s="2"/>
      <c r="D26" s="2"/>
      <c r="E26" s="2"/>
      <c r="F26" s="2"/>
      <c r="G26" s="2"/>
      <c r="H26" s="2"/>
      <c r="I26" s="2"/>
      <c r="J26" s="2"/>
      <c r="K26" s="49"/>
      <c r="L26" s="36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34" s="48" customFormat="1" ht="12.5" x14ac:dyDescent="0.25">
      <c r="A27" s="49"/>
      <c r="B27" s="36"/>
      <c r="C27" s="2"/>
      <c r="D27" s="2"/>
      <c r="E27" s="2"/>
      <c r="F27" s="2"/>
      <c r="G27" s="2"/>
      <c r="H27" s="2"/>
      <c r="I27" s="2"/>
      <c r="J27" s="2"/>
      <c r="K27" s="49"/>
      <c r="L27" s="36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34" s="48" customFormat="1" ht="12.5" x14ac:dyDescent="0.25">
      <c r="A28" s="49" t="s">
        <v>77</v>
      </c>
      <c r="B28" s="2"/>
      <c r="C28" s="2"/>
      <c r="D28" s="2"/>
      <c r="E28" s="2"/>
      <c r="F28" s="20"/>
      <c r="G28" s="2"/>
      <c r="H28" s="2"/>
      <c r="I28" s="2"/>
      <c r="J28" s="2"/>
      <c r="K28" s="49"/>
      <c r="L28" s="36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34" s="48" customFormat="1" ht="12.5" x14ac:dyDescent="0.25">
      <c r="A29" s="43" t="s">
        <v>22</v>
      </c>
      <c r="B29" s="27" t="s">
        <v>23</v>
      </c>
      <c r="C29" s="27" t="s">
        <v>24</v>
      </c>
      <c r="D29" s="27" t="s">
        <v>25</v>
      </c>
      <c r="E29" s="27" t="s">
        <v>26</v>
      </c>
      <c r="F29" s="42" t="s">
        <v>27</v>
      </c>
      <c r="G29" s="2"/>
      <c r="H29" s="2"/>
      <c r="I29" s="2"/>
      <c r="J29" s="2"/>
      <c r="K29" s="49"/>
      <c r="L29" s="36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34" s="48" customFormat="1" ht="15.5" x14ac:dyDescent="0.35">
      <c r="A30" s="77" t="s">
        <v>28</v>
      </c>
      <c r="B30" s="78">
        <v>31141</v>
      </c>
      <c r="C30" s="78">
        <v>16917</v>
      </c>
      <c r="D30" s="79">
        <f>C30/B30</f>
        <v>0.54323881699367393</v>
      </c>
      <c r="E30" s="80">
        <v>7.0000000000000007E-2</v>
      </c>
      <c r="F30" s="81">
        <v>6.9999999999999999E-4</v>
      </c>
      <c r="G30" s="115">
        <v>6</v>
      </c>
      <c r="H30" s="2"/>
      <c r="I30" s="2"/>
      <c r="J30" s="2"/>
      <c r="K30" s="49"/>
      <c r="L30" s="36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34" s="76" customFormat="1" ht="15.5" x14ac:dyDescent="0.35">
      <c r="A31" s="82" t="s">
        <v>50</v>
      </c>
      <c r="B31" s="83">
        <v>292152</v>
      </c>
      <c r="C31" s="83">
        <v>117075</v>
      </c>
      <c r="D31" s="84">
        <f>C31/B31</f>
        <v>0.40073317998849911</v>
      </c>
      <c r="E31" s="85">
        <v>3.6999999999999998E-2</v>
      </c>
      <c r="F31" s="86">
        <v>0.46300000000000002</v>
      </c>
      <c r="G31" s="115">
        <v>7</v>
      </c>
      <c r="H31" s="2"/>
      <c r="I31" s="2"/>
      <c r="J31" s="2"/>
      <c r="K31" s="49"/>
      <c r="L31" s="36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34" s="48" customFormat="1" ht="15.5" x14ac:dyDescent="0.35">
      <c r="A32" s="87" t="s">
        <v>29</v>
      </c>
      <c r="B32" s="88">
        <v>47000</v>
      </c>
      <c r="C32" s="88">
        <v>26726</v>
      </c>
      <c r="D32" s="89">
        <f>C32/B32</f>
        <v>0.56863829787234044</v>
      </c>
      <c r="E32" s="90">
        <v>6.7000000000000004E-2</v>
      </c>
      <c r="F32" s="91">
        <v>0.19620000000000001</v>
      </c>
      <c r="G32" s="116">
        <v>8</v>
      </c>
      <c r="K32" s="50"/>
      <c r="L32" s="36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 s="48" customFormat="1" ht="12.5" x14ac:dyDescent="0.25">
      <c r="A33" s="51" t="s">
        <v>30</v>
      </c>
      <c r="B33" s="21"/>
      <c r="C33" s="21"/>
      <c r="D33" s="22"/>
      <c r="E33" s="24">
        <f>AVERAGE(E30:E32)</f>
        <v>5.8000000000000003E-2</v>
      </c>
      <c r="F33" s="23"/>
      <c r="G33" s="2"/>
      <c r="H33" s="2"/>
      <c r="I33" s="2"/>
      <c r="J33" s="2"/>
      <c r="K33" s="49"/>
      <c r="L33" s="36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34" s="48" customFormat="1" ht="12.5" x14ac:dyDescent="0.25">
      <c r="A34" s="52" t="s">
        <v>31</v>
      </c>
      <c r="B34" s="25"/>
      <c r="C34" s="25"/>
      <c r="D34" s="25"/>
      <c r="E34" s="26">
        <f>ROUND((E30*F30+E31*F31+E32*F32)/SUM(F30:F32),3)</f>
        <v>4.5999999999999999E-2</v>
      </c>
      <c r="F34" s="53"/>
      <c r="G34" s="2"/>
      <c r="H34" s="2"/>
      <c r="I34" s="2"/>
      <c r="J34" s="2"/>
      <c r="K34" s="49"/>
      <c r="L34" s="36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s="48" customFormat="1" ht="12.5" x14ac:dyDescent="0.25">
      <c r="A35" s="2"/>
      <c r="B35" s="20"/>
      <c r="C35" s="20"/>
      <c r="D35" s="2"/>
      <c r="E35" s="2"/>
      <c r="F35" s="2"/>
      <c r="G35" s="2"/>
      <c r="H35" s="2"/>
      <c r="I35" s="2"/>
      <c r="J35" s="2"/>
      <c r="K35" s="49"/>
      <c r="L35" s="36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34" s="48" customFormat="1" ht="12.5" x14ac:dyDescent="0.25">
      <c r="A36" s="2"/>
      <c r="B36" s="20"/>
      <c r="C36" s="20"/>
      <c r="D36" s="2"/>
      <c r="E36" s="2"/>
      <c r="F36" s="2"/>
      <c r="G36" s="2"/>
      <c r="H36" s="2"/>
      <c r="I36" s="2"/>
      <c r="J36" s="2"/>
      <c r="K36" s="49"/>
      <c r="L36" s="36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34" s="48" customFormat="1" ht="12.5" x14ac:dyDescent="0.25">
      <c r="A37" s="43" t="s">
        <v>32</v>
      </c>
      <c r="B37" s="27" t="s">
        <v>33</v>
      </c>
      <c r="C37" s="28" t="s">
        <v>34</v>
      </c>
      <c r="D37" s="4"/>
      <c r="E37" s="4"/>
      <c r="F37" s="4"/>
      <c r="G37" s="4"/>
      <c r="H37" s="5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1:34" s="48" customFormat="1" ht="12.5" x14ac:dyDescent="0.25">
      <c r="A38" s="54" t="s">
        <v>51</v>
      </c>
      <c r="B38" s="55">
        <f>E34</f>
        <v>4.5999999999999999E-2</v>
      </c>
      <c r="C38" s="127" t="s">
        <v>53</v>
      </c>
      <c r="D38" s="128"/>
      <c r="E38" s="128"/>
      <c r="F38" s="128"/>
      <c r="G38" s="128"/>
      <c r="H38" s="129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4" s="48" customFormat="1" ht="25" customHeight="1" x14ac:dyDescent="0.25">
      <c r="A39" s="44" t="s">
        <v>35</v>
      </c>
      <c r="B39" s="56">
        <v>0.379</v>
      </c>
      <c r="C39" s="130" t="s">
        <v>36</v>
      </c>
      <c r="D39" s="131"/>
      <c r="E39" s="131"/>
      <c r="F39" s="131"/>
      <c r="G39" s="131"/>
      <c r="H39" s="13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</row>
    <row r="40" spans="1:34" s="48" customFormat="1" ht="12.5" x14ac:dyDescent="0.25">
      <c r="A40" s="52" t="s">
        <v>52</v>
      </c>
      <c r="B40" s="29">
        <f>B38*B39</f>
        <v>1.7434000000000002E-2</v>
      </c>
      <c r="C40" s="133" t="s">
        <v>37</v>
      </c>
      <c r="D40" s="134"/>
      <c r="E40" s="134"/>
      <c r="F40" s="134"/>
      <c r="G40" s="134"/>
      <c r="H40" s="135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</row>
    <row r="41" spans="1:34" s="48" customFormat="1" ht="24" customHeight="1" x14ac:dyDescent="0.25">
      <c r="A41" s="44" t="s">
        <v>38</v>
      </c>
      <c r="B41" s="57">
        <v>1.5</v>
      </c>
      <c r="C41" s="130" t="s">
        <v>39</v>
      </c>
      <c r="D41" s="131"/>
      <c r="E41" s="131"/>
      <c r="F41" s="131"/>
      <c r="G41" s="131"/>
      <c r="H41" s="13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</row>
    <row r="42" spans="1:34" s="48" customFormat="1" ht="12.5" x14ac:dyDescent="0.25">
      <c r="A42" s="58" t="s">
        <v>55</v>
      </c>
      <c r="B42" s="59">
        <f>B40*B41</f>
        <v>2.6151000000000001E-2</v>
      </c>
      <c r="C42" s="136"/>
      <c r="D42" s="137"/>
      <c r="E42" s="137"/>
      <c r="F42" s="137"/>
      <c r="G42" s="137"/>
      <c r="H42" s="138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</row>
    <row r="43" spans="1:34" s="48" customFormat="1" ht="12.5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</row>
    <row r="44" spans="1:34" s="48" customFormat="1" ht="12.5" x14ac:dyDescent="0.25">
      <c r="A44" s="49" t="s">
        <v>40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</row>
    <row r="45" spans="1:34" s="48" customFormat="1" ht="12.5" x14ac:dyDescent="0.25">
      <c r="A45" s="60">
        <v>1</v>
      </c>
      <c r="B45" s="50" t="s">
        <v>41</v>
      </c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34" s="48" customFormat="1" ht="12.5" x14ac:dyDescent="0.25">
      <c r="A46" s="60">
        <v>2</v>
      </c>
      <c r="B46" s="50" t="s">
        <v>42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34" s="48" customFormat="1" ht="12.5" x14ac:dyDescent="0.25">
      <c r="A47" s="60">
        <v>3</v>
      </c>
      <c r="B47" s="50" t="s">
        <v>43</v>
      </c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s="48" customFormat="1" ht="12.5" x14ac:dyDescent="0.25">
      <c r="A48" s="60">
        <v>4</v>
      </c>
      <c r="B48" s="50" t="s">
        <v>44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s="76" customFormat="1" ht="12.5" x14ac:dyDescent="0.25">
      <c r="A49" s="60">
        <v>5</v>
      </c>
      <c r="B49" s="50" t="s">
        <v>45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34" s="48" customFormat="1" ht="12.5" x14ac:dyDescent="0.25">
      <c r="A50" s="60">
        <v>6</v>
      </c>
      <c r="B50" s="117" t="s">
        <v>73</v>
      </c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  <row r="51" spans="1:34" s="113" customFormat="1" ht="12.5" x14ac:dyDescent="0.25">
      <c r="A51" s="60">
        <v>7</v>
      </c>
      <c r="B51" s="117" t="s">
        <v>74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</row>
    <row r="52" spans="1:34" s="48" customFormat="1" ht="12.5" x14ac:dyDescent="0.25">
      <c r="A52" s="60">
        <v>8</v>
      </c>
      <c r="B52" s="118" t="s">
        <v>59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</row>
    <row r="53" spans="1:34" s="113" customFormat="1" ht="12.5" x14ac:dyDescent="0.25">
      <c r="A53" s="60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</row>
    <row r="54" spans="1:34" s="48" customFormat="1" ht="12.5" x14ac:dyDescent="0.25">
      <c r="A54" s="61"/>
      <c r="B54" s="38"/>
      <c r="C54" s="38"/>
      <c r="D54" s="38"/>
      <c r="E54" s="2"/>
      <c r="F54" s="36"/>
      <c r="G54" s="36"/>
      <c r="H54" s="36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</row>
    <row r="55" spans="1:34" s="48" customFormat="1" ht="12.5" x14ac:dyDescent="0.25">
      <c r="A55" s="47" t="s">
        <v>61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  <row r="56" spans="1:34" s="48" customFormat="1" ht="35" customHeight="1" x14ac:dyDescent="0.25">
      <c r="A56" s="142" t="s">
        <v>62</v>
      </c>
      <c r="B56" s="142"/>
      <c r="C56" s="142"/>
      <c r="D56" s="142"/>
      <c r="E56" s="2"/>
      <c r="F56" s="139" t="s">
        <v>54</v>
      </c>
      <c r="G56" s="140"/>
      <c r="H56" s="141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</row>
    <row r="57" spans="1:34" s="48" customFormat="1" ht="12.5" x14ac:dyDescent="0.25">
      <c r="A57" s="45" t="s">
        <v>46</v>
      </c>
      <c r="B57" s="30" t="s">
        <v>2</v>
      </c>
      <c r="C57" s="17" t="s">
        <v>47</v>
      </c>
      <c r="D57" s="31" t="s">
        <v>48</v>
      </c>
      <c r="E57" s="2"/>
      <c r="F57" s="63" t="s">
        <v>2</v>
      </c>
      <c r="G57" s="64" t="s">
        <v>3</v>
      </c>
      <c r="H57" s="65" t="s">
        <v>4</v>
      </c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1:34" s="48" customFormat="1" ht="12.5" x14ac:dyDescent="0.25">
      <c r="A58" s="32" t="s">
        <v>5</v>
      </c>
      <c r="B58" s="33">
        <f>D58*144/189</f>
        <v>277.3226460952381</v>
      </c>
      <c r="C58" s="34">
        <f>D58*69/189</f>
        <v>132.88376792063491</v>
      </c>
      <c r="D58" s="92">
        <v>363.985973</v>
      </c>
      <c r="E58" s="2"/>
      <c r="F58" s="67">
        <f>B58*$B$42</f>
        <v>7.2522645180365721</v>
      </c>
      <c r="G58" s="68">
        <f t="shared" ref="G58:H73" si="4">C58*$B$42</f>
        <v>3.4750434148925238</v>
      </c>
      <c r="H58" s="69">
        <f>D58*$B$42</f>
        <v>9.5185971799230007</v>
      </c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1:34" s="48" customFormat="1" ht="12.5" x14ac:dyDescent="0.25">
      <c r="A59" s="46" t="s">
        <v>6</v>
      </c>
      <c r="B59" s="35">
        <f t="shared" ref="B59:B73" si="5">D59*144/189</f>
        <v>217.15209142857145</v>
      </c>
      <c r="C59" s="36">
        <f t="shared" ref="C59:C73" si="6">D59*69/189</f>
        <v>104.05204380952382</v>
      </c>
      <c r="D59" s="93">
        <v>285.01212000000004</v>
      </c>
      <c r="E59" s="2"/>
      <c r="F59" s="70">
        <f t="shared" ref="F59:F73" si="7">B59*$B$42</f>
        <v>5.6787443429485718</v>
      </c>
      <c r="G59" s="71">
        <f t="shared" si="4"/>
        <v>2.7210649976628574</v>
      </c>
      <c r="H59" s="72">
        <f t="shared" si="4"/>
        <v>7.453351950120001</v>
      </c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</row>
    <row r="60" spans="1:34" s="48" customFormat="1" ht="12.5" x14ac:dyDescent="0.25">
      <c r="A60" s="46" t="s">
        <v>7</v>
      </c>
      <c r="B60" s="35">
        <f t="shared" si="5"/>
        <v>177.94845676190479</v>
      </c>
      <c r="C60" s="36">
        <f t="shared" si="6"/>
        <v>85.266968865079377</v>
      </c>
      <c r="D60" s="93">
        <v>233.55734950000002</v>
      </c>
      <c r="E60" s="2"/>
      <c r="F60" s="70">
        <f t="shared" si="7"/>
        <v>4.6535300927805725</v>
      </c>
      <c r="G60" s="71">
        <f t="shared" si="4"/>
        <v>2.2298165027906909</v>
      </c>
      <c r="H60" s="72">
        <f t="shared" si="4"/>
        <v>6.1077582467745009</v>
      </c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1:34" s="48" customFormat="1" ht="12.5" x14ac:dyDescent="0.25">
      <c r="A61" s="46" t="s">
        <v>8</v>
      </c>
      <c r="B61" s="35">
        <f t="shared" si="5"/>
        <v>162.81826400000003</v>
      </c>
      <c r="C61" s="36">
        <f t="shared" si="6"/>
        <v>78.017084833333342</v>
      </c>
      <c r="D61" s="93">
        <v>213.69897150000003</v>
      </c>
      <c r="E61" s="2"/>
      <c r="F61" s="70">
        <f t="shared" si="7"/>
        <v>4.2578604218640006</v>
      </c>
      <c r="G61" s="71">
        <f t="shared" si="4"/>
        <v>2.0402247854765001</v>
      </c>
      <c r="H61" s="72">
        <f t="shared" si="4"/>
        <v>5.5884418036965009</v>
      </c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  <row r="62" spans="1:34" s="48" customFormat="1" ht="12.5" x14ac:dyDescent="0.25">
      <c r="A62" s="46" t="s">
        <v>9</v>
      </c>
      <c r="B62" s="35">
        <f t="shared" si="5"/>
        <v>193.42075047619048</v>
      </c>
      <c r="C62" s="36">
        <f t="shared" si="6"/>
        <v>92.680776269841289</v>
      </c>
      <c r="D62" s="93">
        <v>253.86473500000002</v>
      </c>
      <c r="E62" s="2"/>
      <c r="F62" s="70">
        <f t="shared" si="7"/>
        <v>5.0581460457028573</v>
      </c>
      <c r="G62" s="71">
        <f t="shared" si="4"/>
        <v>2.4236949802326198</v>
      </c>
      <c r="H62" s="72">
        <f t="shared" si="4"/>
        <v>6.6388166849850005</v>
      </c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</row>
    <row r="63" spans="1:34" s="48" customFormat="1" ht="12.5" x14ac:dyDescent="0.25">
      <c r="A63" s="46" t="s">
        <v>10</v>
      </c>
      <c r="B63" s="35">
        <f t="shared" si="5"/>
        <v>81.766879504761917</v>
      </c>
      <c r="C63" s="36">
        <f t="shared" si="6"/>
        <v>39.179963096031749</v>
      </c>
      <c r="D63" s="93">
        <v>107.31902935000001</v>
      </c>
      <c r="E63" s="2"/>
      <c r="F63" s="70">
        <f t="shared" si="7"/>
        <v>2.138285665929029</v>
      </c>
      <c r="G63" s="71">
        <f t="shared" si="4"/>
        <v>1.0245952149243263</v>
      </c>
      <c r="H63" s="72">
        <f t="shared" si="4"/>
        <v>2.8064999365318504</v>
      </c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</row>
    <row r="64" spans="1:34" s="48" customFormat="1" ht="12.5" x14ac:dyDescent="0.25">
      <c r="A64" s="46" t="s">
        <v>11</v>
      </c>
      <c r="B64" s="35">
        <f t="shared" si="5"/>
        <v>56.271175619047618</v>
      </c>
      <c r="C64" s="36">
        <f t="shared" si="6"/>
        <v>26.963271650793651</v>
      </c>
      <c r="D64" s="93">
        <v>73.855918000000003</v>
      </c>
      <c r="E64" s="2"/>
      <c r="F64" s="70">
        <f t="shared" si="7"/>
        <v>1.4715475136137144</v>
      </c>
      <c r="G64" s="71">
        <f t="shared" si="4"/>
        <v>0.70511651693990474</v>
      </c>
      <c r="H64" s="72">
        <f t="shared" si="4"/>
        <v>1.9314061116180001</v>
      </c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</row>
    <row r="65" spans="1:38" s="48" customFormat="1" ht="12.5" x14ac:dyDescent="0.25">
      <c r="A65" s="46" t="s">
        <v>12</v>
      </c>
      <c r="B65" s="35">
        <f t="shared" si="5"/>
        <v>91.971824761904756</v>
      </c>
      <c r="C65" s="36">
        <f t="shared" si="6"/>
        <v>44.069832698412696</v>
      </c>
      <c r="D65" s="93">
        <v>120.71302</v>
      </c>
      <c r="E65" s="2"/>
      <c r="F65" s="70">
        <f t="shared" si="7"/>
        <v>2.4051551893485712</v>
      </c>
      <c r="G65" s="71">
        <f t="shared" si="4"/>
        <v>1.1524701948961904</v>
      </c>
      <c r="H65" s="72">
        <f t="shared" si="4"/>
        <v>3.15676618602</v>
      </c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</row>
    <row r="66" spans="1:38" s="48" customFormat="1" ht="12.5" x14ac:dyDescent="0.25">
      <c r="A66" s="46" t="s">
        <v>13</v>
      </c>
      <c r="B66" s="35">
        <f t="shared" si="5"/>
        <v>109.65926095238095</v>
      </c>
      <c r="C66" s="36">
        <f t="shared" si="6"/>
        <v>52.545062539682533</v>
      </c>
      <c r="D66" s="93">
        <v>143.92777999999998</v>
      </c>
      <c r="E66" s="2"/>
      <c r="F66" s="70">
        <f t="shared" si="7"/>
        <v>2.8676993331657141</v>
      </c>
      <c r="G66" s="71">
        <f t="shared" si="4"/>
        <v>1.3741059304752379</v>
      </c>
      <c r="H66" s="72">
        <f t="shared" si="4"/>
        <v>3.7638553747799999</v>
      </c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</row>
    <row r="67" spans="1:38" s="48" customFormat="1" ht="12.5" x14ac:dyDescent="0.25">
      <c r="A67" s="46" t="s">
        <v>14</v>
      </c>
      <c r="B67" s="35">
        <f t="shared" si="5"/>
        <v>170.88340952380952</v>
      </c>
      <c r="C67" s="36">
        <f t="shared" si="6"/>
        <v>81.881633730158725</v>
      </c>
      <c r="D67" s="93">
        <v>224.28447499999999</v>
      </c>
      <c r="E67" s="2"/>
      <c r="F67" s="70">
        <f t="shared" si="7"/>
        <v>4.4687720424571431</v>
      </c>
      <c r="G67" s="71">
        <f t="shared" si="4"/>
        <v>2.141286603677381</v>
      </c>
      <c r="H67" s="72">
        <f t="shared" si="4"/>
        <v>5.8652633057249997</v>
      </c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</row>
    <row r="68" spans="1:38" s="48" customFormat="1" ht="12.5" x14ac:dyDescent="0.25">
      <c r="A68" s="46" t="s">
        <v>15</v>
      </c>
      <c r="B68" s="35">
        <f t="shared" si="5"/>
        <v>157.36540571428569</v>
      </c>
      <c r="C68" s="36">
        <f t="shared" si="6"/>
        <v>75.404256904761894</v>
      </c>
      <c r="D68" s="93">
        <v>206.54209499999996</v>
      </c>
      <c r="E68" s="2"/>
      <c r="F68" s="70">
        <f t="shared" si="7"/>
        <v>4.1152627248342855</v>
      </c>
      <c r="G68" s="71">
        <f t="shared" si="4"/>
        <v>1.9718967223164283</v>
      </c>
      <c r="H68" s="72">
        <f t="shared" si="4"/>
        <v>5.4012823263449992</v>
      </c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</row>
    <row r="69" spans="1:38" s="48" customFormat="1" ht="12.5" x14ac:dyDescent="0.25">
      <c r="A69" s="46" t="s">
        <v>16</v>
      </c>
      <c r="B69" s="35">
        <f t="shared" si="5"/>
        <v>195.05954666666668</v>
      </c>
      <c r="C69" s="36">
        <f t="shared" si="6"/>
        <v>93.46603277777777</v>
      </c>
      <c r="D69" s="93">
        <v>256.01565499999998</v>
      </c>
      <c r="E69" s="2"/>
      <c r="F69" s="70">
        <f t="shared" si="7"/>
        <v>5.1010022048800003</v>
      </c>
      <c r="G69" s="71">
        <f t="shared" si="4"/>
        <v>2.4442302231716666</v>
      </c>
      <c r="H69" s="72">
        <f t="shared" si="4"/>
        <v>6.6950653939049998</v>
      </c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</row>
    <row r="70" spans="1:38" s="48" customFormat="1" ht="12.5" x14ac:dyDescent="0.25">
      <c r="A70" s="46" t="s">
        <v>17</v>
      </c>
      <c r="B70" s="35">
        <f t="shared" si="5"/>
        <v>205.34631619047622</v>
      </c>
      <c r="C70" s="36">
        <f t="shared" si="6"/>
        <v>98.395109841269857</v>
      </c>
      <c r="D70" s="93">
        <v>269.51704000000001</v>
      </c>
      <c r="E70" s="2"/>
      <c r="F70" s="70">
        <f t="shared" si="7"/>
        <v>5.3700115146971434</v>
      </c>
      <c r="G70" s="71">
        <f t="shared" si="4"/>
        <v>2.573130517459048</v>
      </c>
      <c r="H70" s="72">
        <f t="shared" si="4"/>
        <v>7.0481401130400005</v>
      </c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</row>
    <row r="71" spans="1:38" s="48" customFormat="1" ht="12.5" x14ac:dyDescent="0.25">
      <c r="A71" s="46" t="s">
        <v>18</v>
      </c>
      <c r="B71" s="35">
        <f t="shared" si="5"/>
        <v>213.34905142857141</v>
      </c>
      <c r="C71" s="36">
        <f t="shared" si="6"/>
        <v>102.2297538095238</v>
      </c>
      <c r="D71" s="93">
        <v>280.02062999999998</v>
      </c>
      <c r="E71" s="2"/>
      <c r="F71" s="70">
        <f>B71*$B$42</f>
        <v>5.5792910439085714</v>
      </c>
      <c r="G71" s="71">
        <f t="shared" si="4"/>
        <v>2.6734102918728571</v>
      </c>
      <c r="H71" s="72">
        <f t="shared" si="4"/>
        <v>7.3228194951300001</v>
      </c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</row>
    <row r="72" spans="1:38" s="48" customFormat="1" ht="12.5" x14ac:dyDescent="0.25">
      <c r="A72" s="46" t="s">
        <v>19</v>
      </c>
      <c r="B72" s="35">
        <f t="shared" si="5"/>
        <v>104.69372952380951</v>
      </c>
      <c r="C72" s="36">
        <f t="shared" si="6"/>
        <v>50.165745396825386</v>
      </c>
      <c r="D72" s="93">
        <v>137.41051999999999</v>
      </c>
      <c r="E72" s="2"/>
      <c r="F72" s="70">
        <f t="shared" si="7"/>
        <v>2.7378457207771425</v>
      </c>
      <c r="G72" s="71">
        <f t="shared" si="4"/>
        <v>1.3118844078723808</v>
      </c>
      <c r="H72" s="72">
        <f t="shared" si="4"/>
        <v>3.5934225085199998</v>
      </c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</row>
    <row r="73" spans="1:38" s="48" customFormat="1" ht="12.5" x14ac:dyDescent="0.25">
      <c r="A73" s="39" t="s">
        <v>20</v>
      </c>
      <c r="B73" s="40">
        <f t="shared" si="5"/>
        <v>243.4789561904762</v>
      </c>
      <c r="C73" s="41">
        <f t="shared" si="6"/>
        <v>116.66699984126984</v>
      </c>
      <c r="D73" s="66">
        <v>319.56612999999999</v>
      </c>
      <c r="E73" s="2"/>
      <c r="F73" s="73">
        <f t="shared" si="7"/>
        <v>6.3672181833371431</v>
      </c>
      <c r="G73" s="74">
        <f t="shared" si="4"/>
        <v>3.0509587128490478</v>
      </c>
      <c r="H73" s="75">
        <f t="shared" si="4"/>
        <v>8.3569738656299997</v>
      </c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</row>
    <row r="74" spans="1:38" ht="12.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37"/>
      <c r="L74" s="37"/>
      <c r="M74" s="37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</row>
    <row r="75" spans="1:38" ht="12.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</row>
    <row r="76" spans="1:38" s="113" customFormat="1" ht="14" x14ac:dyDescent="0.3">
      <c r="A76" s="119" t="s">
        <v>63</v>
      </c>
      <c r="B76" s="120" t="s">
        <v>75</v>
      </c>
      <c r="C76" s="120"/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120"/>
      <c r="S76" s="120"/>
      <c r="T76" s="120"/>
      <c r="U76" s="120"/>
      <c r="V76" s="120"/>
      <c r="W76" s="120"/>
      <c r="X76" s="120"/>
      <c r="Y76" s="120"/>
      <c r="Z76" s="120"/>
      <c r="AA76" s="120"/>
      <c r="AB76" s="120"/>
      <c r="AC76" s="120"/>
      <c r="AD76" s="120"/>
      <c r="AE76" s="120"/>
      <c r="AF76" s="120"/>
      <c r="AG76" s="120"/>
      <c r="AH76" s="120"/>
      <c r="AI76" s="2"/>
      <c r="AJ76" s="2"/>
      <c r="AK76" s="2"/>
      <c r="AL76" s="2"/>
    </row>
    <row r="77" spans="1:38" s="113" customFormat="1" ht="14" x14ac:dyDescent="0.3">
      <c r="A77" s="119"/>
      <c r="B77" s="120" t="s">
        <v>76</v>
      </c>
      <c r="C77" s="120"/>
      <c r="D77" s="120"/>
      <c r="E77" s="120"/>
      <c r="F77" s="120"/>
      <c r="G77" s="120"/>
      <c r="H77" s="120"/>
      <c r="I77" s="120"/>
      <c r="J77" s="120"/>
      <c r="K77" s="120"/>
      <c r="L77" s="120"/>
      <c r="M77" s="120"/>
      <c r="N77" s="120"/>
      <c r="O77" s="120"/>
      <c r="P77" s="120"/>
      <c r="Q77" s="120"/>
      <c r="R77" s="120"/>
      <c r="S77" s="120"/>
      <c r="T77" s="120"/>
      <c r="U77" s="120"/>
      <c r="V77" s="120"/>
      <c r="W77" s="120"/>
      <c r="X77" s="120"/>
      <c r="Y77" s="120"/>
      <c r="Z77" s="120"/>
      <c r="AA77" s="120"/>
      <c r="AB77" s="120"/>
      <c r="AC77" s="120"/>
      <c r="AD77" s="120"/>
      <c r="AE77" s="120"/>
      <c r="AF77" s="120"/>
      <c r="AG77" s="120"/>
      <c r="AH77" s="120"/>
      <c r="AI77" s="2"/>
      <c r="AJ77" s="2"/>
      <c r="AK77" s="2"/>
      <c r="AL77" s="2"/>
    </row>
    <row r="78" spans="1:38" s="114" customFormat="1" ht="14" x14ac:dyDescent="0.3">
      <c r="A78" s="119"/>
      <c r="B78" s="120"/>
      <c r="C78" s="120"/>
      <c r="D78" s="120"/>
      <c r="E78" s="120"/>
      <c r="F78" s="120"/>
      <c r="G78" s="120"/>
      <c r="H78" s="120"/>
      <c r="I78" s="120"/>
      <c r="J78" s="120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20"/>
      <c r="AD78" s="120"/>
      <c r="AE78" s="120"/>
      <c r="AF78" s="120"/>
      <c r="AG78" s="120"/>
      <c r="AH78" s="120"/>
      <c r="AI78" s="2"/>
      <c r="AJ78" s="2"/>
      <c r="AK78" s="2"/>
      <c r="AL78" s="2"/>
    </row>
    <row r="79" spans="1:38" ht="12.5" x14ac:dyDescent="0.25">
      <c r="B79" s="100" t="s">
        <v>64</v>
      </c>
      <c r="C79" s="101" t="s">
        <v>65</v>
      </c>
      <c r="D79" s="95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</row>
    <row r="80" spans="1:38" ht="12.5" x14ac:dyDescent="0.25">
      <c r="B80" s="96" t="s">
        <v>28</v>
      </c>
      <c r="C80" s="97">
        <v>7.17</v>
      </c>
      <c r="D80" s="95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</row>
    <row r="81" spans="1:34" ht="12.5" x14ac:dyDescent="0.25">
      <c r="B81" s="98" t="s">
        <v>50</v>
      </c>
      <c r="C81" s="99">
        <v>2.73</v>
      </c>
      <c r="D81" s="95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</row>
    <row r="82" spans="1:34" ht="12.5" x14ac:dyDescent="0.25">
      <c r="A82" s="95"/>
      <c r="B82" s="95"/>
      <c r="C82" s="95"/>
      <c r="D82" s="95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</row>
    <row r="83" spans="1:34" ht="12.5" x14ac:dyDescent="0.25">
      <c r="A83" s="102" t="s">
        <v>66</v>
      </c>
      <c r="B83" s="103" t="s">
        <v>67</v>
      </c>
      <c r="C83" s="103" t="s">
        <v>68</v>
      </c>
      <c r="D83" s="104" t="s">
        <v>69</v>
      </c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</row>
    <row r="84" spans="1:34" ht="12.5" x14ac:dyDescent="0.25">
      <c r="A84" s="105" t="s">
        <v>5</v>
      </c>
      <c r="B84" s="106">
        <v>0</v>
      </c>
      <c r="C84" s="106">
        <v>0</v>
      </c>
      <c r="D84" s="107">
        <f t="shared" ref="D84:D99" si="8">B84*$C$81+C84*$C$80</f>
        <v>0</v>
      </c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</row>
    <row r="85" spans="1:34" ht="12.5" x14ac:dyDescent="0.25">
      <c r="A85" s="105" t="s">
        <v>6</v>
      </c>
      <c r="B85" s="106">
        <v>0</v>
      </c>
      <c r="C85" s="106">
        <v>0.18066499999999999</v>
      </c>
      <c r="D85" s="107">
        <f t="shared" si="8"/>
        <v>1.29536805</v>
      </c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</row>
    <row r="86" spans="1:34" ht="12.5" x14ac:dyDescent="0.25">
      <c r="A86" s="105" t="s">
        <v>7</v>
      </c>
      <c r="B86" s="106">
        <v>0</v>
      </c>
      <c r="C86" s="106">
        <v>2.7609999999999999E-2</v>
      </c>
      <c r="D86" s="107">
        <f t="shared" si="8"/>
        <v>0.19796369999999999</v>
      </c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</row>
    <row r="87" spans="1:34" ht="12.5" x14ac:dyDescent="0.25">
      <c r="A87" s="105" t="s">
        <v>8</v>
      </c>
      <c r="B87" s="106">
        <v>8.4960000000000001E-3</v>
      </c>
      <c r="C87" s="106">
        <v>0</v>
      </c>
      <c r="D87" s="107">
        <f t="shared" si="8"/>
        <v>2.3194079999999999E-2</v>
      </c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</row>
    <row r="88" spans="1:34" ht="12.5" x14ac:dyDescent="0.25">
      <c r="A88" s="105" t="s">
        <v>9</v>
      </c>
      <c r="B88" s="106">
        <v>0.311502</v>
      </c>
      <c r="C88" s="106">
        <v>0</v>
      </c>
      <c r="D88" s="107">
        <f t="shared" si="8"/>
        <v>0.85040046000000002</v>
      </c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</row>
    <row r="89" spans="1:34" ht="12.5" x14ac:dyDescent="0.25">
      <c r="A89" s="105" t="s">
        <v>10</v>
      </c>
      <c r="B89" s="106">
        <v>0.244204</v>
      </c>
      <c r="C89" s="106">
        <v>0</v>
      </c>
      <c r="D89" s="107">
        <f t="shared" si="8"/>
        <v>0.66667692000000001</v>
      </c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</row>
    <row r="90" spans="1:34" ht="12.5" x14ac:dyDescent="0.25">
      <c r="A90" s="105" t="s">
        <v>11</v>
      </c>
      <c r="B90" s="106">
        <v>2.4800000000000001E-4</v>
      </c>
      <c r="C90" s="106">
        <v>0</v>
      </c>
      <c r="D90" s="107">
        <f t="shared" si="8"/>
        <v>6.7704000000000006E-4</v>
      </c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</row>
    <row r="91" spans="1:34" ht="12.5" x14ac:dyDescent="0.25">
      <c r="A91" s="105" t="s">
        <v>12</v>
      </c>
      <c r="B91" s="106">
        <v>0.27223599999999998</v>
      </c>
      <c r="C91" s="106">
        <v>0</v>
      </c>
      <c r="D91" s="107">
        <f t="shared" si="8"/>
        <v>0.74320427999999994</v>
      </c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</row>
    <row r="92" spans="1:34" ht="12.5" x14ac:dyDescent="0.25">
      <c r="A92" s="105" t="s">
        <v>13</v>
      </c>
      <c r="B92" s="106">
        <v>0.25776500000000002</v>
      </c>
      <c r="C92" s="106">
        <v>0</v>
      </c>
      <c r="D92" s="107">
        <f t="shared" si="8"/>
        <v>0.70369845000000009</v>
      </c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</row>
    <row r="93" spans="1:34" ht="12.5" x14ac:dyDescent="0.25">
      <c r="A93" s="105" t="s">
        <v>14</v>
      </c>
      <c r="B93" s="106">
        <v>0.19453500000000001</v>
      </c>
      <c r="C93" s="106">
        <v>0</v>
      </c>
      <c r="D93" s="107">
        <f t="shared" si="8"/>
        <v>0.53108054999999998</v>
      </c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</row>
    <row r="94" spans="1:34" ht="12.5" x14ac:dyDescent="0.25">
      <c r="A94" s="105" t="s">
        <v>15</v>
      </c>
      <c r="B94" s="106">
        <v>0</v>
      </c>
      <c r="C94" s="106">
        <v>0</v>
      </c>
      <c r="D94" s="107">
        <f t="shared" si="8"/>
        <v>0</v>
      </c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</row>
    <row r="95" spans="1:34" ht="12.5" x14ac:dyDescent="0.25">
      <c r="A95" s="105" t="s">
        <v>16</v>
      </c>
      <c r="B95" s="106">
        <v>0</v>
      </c>
      <c r="C95" s="106">
        <v>8.1679000000000002E-2</v>
      </c>
      <c r="D95" s="107">
        <f t="shared" si="8"/>
        <v>0.58563843000000004</v>
      </c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</row>
    <row r="96" spans="1:34" ht="12.5" x14ac:dyDescent="0.25">
      <c r="A96" s="105" t="s">
        <v>17</v>
      </c>
      <c r="B96" s="106">
        <v>0.16439699999999999</v>
      </c>
      <c r="C96" s="106">
        <v>0</v>
      </c>
      <c r="D96" s="107">
        <f t="shared" si="8"/>
        <v>0.44880380999999997</v>
      </c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</row>
    <row r="97" spans="1:34" ht="12.5" x14ac:dyDescent="0.25">
      <c r="A97" s="105" t="s">
        <v>18</v>
      </c>
      <c r="B97" s="106">
        <v>0.25217899999999999</v>
      </c>
      <c r="C97" s="106">
        <v>0</v>
      </c>
      <c r="D97" s="107">
        <f t="shared" si="8"/>
        <v>0.68844866999999998</v>
      </c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</row>
    <row r="98" spans="1:34" ht="12.5" x14ac:dyDescent="0.25">
      <c r="A98" s="105" t="s">
        <v>19</v>
      </c>
      <c r="B98" s="106">
        <v>0.19195499999999999</v>
      </c>
      <c r="C98" s="106">
        <v>0</v>
      </c>
      <c r="D98" s="107">
        <f t="shared" si="8"/>
        <v>0.52403714999999995</v>
      </c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</row>
    <row r="99" spans="1:34" ht="12.5" x14ac:dyDescent="0.25">
      <c r="A99" s="108" t="s">
        <v>20</v>
      </c>
      <c r="B99" s="109">
        <v>8.1196000000000004E-2</v>
      </c>
      <c r="C99" s="109">
        <v>0</v>
      </c>
      <c r="D99" s="110">
        <f t="shared" si="8"/>
        <v>0.22166508000000001</v>
      </c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</row>
    <row r="100" spans="1:34" ht="12.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</row>
    <row r="101" spans="1:34" ht="12.5" x14ac:dyDescent="0.25">
      <c r="A101" s="2" t="s">
        <v>70</v>
      </c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</row>
    <row r="102" spans="1:34" ht="12.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</row>
    <row r="103" spans="1:34" ht="12.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</row>
    <row r="104" spans="1:34" ht="12.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</row>
    <row r="105" spans="1:34" ht="12.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</row>
    <row r="106" spans="1:34" ht="12.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</row>
    <row r="107" spans="1:34" ht="12.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</row>
    <row r="108" spans="1:34" ht="12.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</row>
    <row r="109" spans="1:34" ht="12.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</row>
    <row r="110" spans="1:34" ht="12.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</row>
    <row r="111" spans="1:34" ht="12.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</row>
    <row r="112" spans="1:34" ht="12.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</row>
    <row r="113" spans="1:34" ht="12.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</row>
    <row r="114" spans="1:34" ht="12.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</row>
    <row r="115" spans="1:34" ht="12.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</row>
    <row r="116" spans="1:34" ht="12.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</row>
    <row r="117" spans="1:34" ht="12.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</row>
    <row r="118" spans="1:34" ht="12.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</row>
    <row r="119" spans="1:34" ht="12.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</row>
    <row r="120" spans="1:34" ht="12.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</row>
    <row r="121" spans="1:34" ht="12.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</row>
    <row r="122" spans="1:34" ht="12.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</row>
    <row r="123" spans="1:34" ht="12.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</row>
    <row r="124" spans="1:34" ht="12.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</row>
    <row r="125" spans="1:34" ht="12.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</row>
    <row r="126" spans="1:34" ht="12.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</row>
    <row r="127" spans="1:34" ht="12.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</row>
    <row r="128" spans="1:34" ht="12.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</row>
    <row r="129" spans="1:34" ht="12.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</row>
    <row r="130" spans="1:34" ht="12.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</row>
    <row r="131" spans="1:34" ht="12.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</row>
    <row r="132" spans="1:34" ht="12.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</row>
    <row r="133" spans="1:34" ht="12.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</row>
    <row r="134" spans="1:34" ht="12.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</row>
    <row r="135" spans="1:34" ht="12.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</row>
    <row r="136" spans="1:34" ht="12.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</row>
    <row r="137" spans="1:34" ht="12.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</row>
    <row r="138" spans="1:34" ht="12.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</row>
    <row r="139" spans="1:34" ht="12.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</row>
    <row r="140" spans="1:34" ht="12.5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</row>
    <row r="141" spans="1:34" ht="12.5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</row>
    <row r="142" spans="1:34" ht="12.5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</row>
    <row r="143" spans="1:34" ht="12.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</row>
    <row r="144" spans="1:34" ht="12.5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</row>
    <row r="145" spans="1:34" ht="12.5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</row>
    <row r="146" spans="1:34" ht="12.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</row>
    <row r="147" spans="1:34" ht="12.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</row>
    <row r="148" spans="1:34" ht="12.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</row>
    <row r="149" spans="1:34" ht="12.5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</row>
    <row r="150" spans="1:34" ht="12.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</row>
    <row r="151" spans="1:34" ht="12.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</row>
    <row r="152" spans="1:34" ht="12.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</row>
    <row r="153" spans="1:34" ht="12.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</row>
    <row r="154" spans="1:34" ht="12.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</row>
    <row r="155" spans="1:34" ht="12.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</row>
    <row r="156" spans="1:34" ht="12.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</row>
    <row r="157" spans="1:34" ht="12.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</row>
    <row r="158" spans="1:34" ht="12.5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</row>
    <row r="159" spans="1:34" ht="12.5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</row>
    <row r="160" spans="1:34" ht="12.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</row>
    <row r="161" spans="1:34" ht="12.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</row>
    <row r="162" spans="1:34" ht="12.5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</row>
    <row r="163" spans="1:34" ht="12.5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</row>
    <row r="164" spans="1:34" ht="12.5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</row>
    <row r="165" spans="1:34" ht="12.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</row>
    <row r="166" spans="1:34" ht="12.5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</row>
    <row r="167" spans="1:34" ht="12.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</row>
    <row r="168" spans="1:34" ht="12.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</row>
    <row r="169" spans="1:34" ht="12.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</row>
    <row r="170" spans="1:34" ht="12.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</row>
    <row r="171" spans="1:34" ht="12.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</row>
    <row r="172" spans="1:34" ht="12.5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</row>
    <row r="173" spans="1:34" ht="12.5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</row>
    <row r="174" spans="1:34" ht="12.5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</row>
    <row r="175" spans="1:34" ht="12.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</row>
    <row r="176" spans="1:34" ht="12.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</row>
    <row r="177" spans="1:34" ht="12.5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</row>
    <row r="178" spans="1:34" ht="12.5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</row>
    <row r="179" spans="1:34" ht="12.5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</row>
    <row r="180" spans="1:34" ht="12.5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</row>
    <row r="181" spans="1:34" ht="12.5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</row>
    <row r="182" spans="1:34" ht="12.5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</row>
    <row r="183" spans="1:34" ht="12.5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</row>
    <row r="184" spans="1:34" ht="12.5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</row>
    <row r="185" spans="1:34" ht="12.5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</row>
    <row r="186" spans="1:34" ht="12.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</row>
    <row r="187" spans="1:34" ht="12.5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</row>
    <row r="188" spans="1:34" ht="12.5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</row>
    <row r="189" spans="1:34" ht="12.5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</row>
    <row r="190" spans="1:34" ht="12.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</row>
    <row r="191" spans="1:34" ht="12.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</row>
    <row r="192" spans="1:34" ht="12.5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</row>
    <row r="193" spans="1:34" ht="12.5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</row>
    <row r="194" spans="1:34" ht="12.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</row>
    <row r="195" spans="1:34" ht="12.5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</row>
    <row r="196" spans="1:34" ht="12.5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</row>
    <row r="197" spans="1:34" ht="12.5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</row>
    <row r="198" spans="1:34" ht="12.5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</row>
    <row r="199" spans="1:34" ht="12.5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</row>
    <row r="200" spans="1:34" ht="12.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</row>
    <row r="201" spans="1:34" ht="12.5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</row>
    <row r="202" spans="1:34" ht="12.5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</row>
    <row r="203" spans="1:34" ht="12.5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</row>
    <row r="204" spans="1:34" ht="12.5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</row>
    <row r="205" spans="1:34" ht="12.5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</row>
    <row r="206" spans="1:34" ht="12.5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</row>
    <row r="207" spans="1:34" ht="12.5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</row>
    <row r="208" spans="1:34" ht="12.5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</row>
    <row r="209" spans="1:34" ht="12.5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</row>
    <row r="210" spans="1:34" ht="12.5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</row>
    <row r="211" spans="1:34" ht="12.5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</row>
    <row r="212" spans="1:34" ht="12.5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</row>
    <row r="213" spans="1:34" ht="12.5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</row>
    <row r="214" spans="1:34" ht="12.5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</row>
    <row r="215" spans="1:34" ht="12.5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</row>
    <row r="216" spans="1:34" ht="12.5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</row>
    <row r="217" spans="1:34" ht="12.5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</row>
    <row r="218" spans="1:34" ht="12.5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</row>
    <row r="219" spans="1:34" ht="12.5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</row>
    <row r="220" spans="1:34" ht="12.5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</row>
    <row r="221" spans="1:34" ht="12.5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</row>
    <row r="222" spans="1:34" ht="12.5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</row>
    <row r="223" spans="1:34" ht="12.5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</row>
    <row r="224" spans="1:34" ht="12.5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</row>
    <row r="225" spans="1:34" ht="12.5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</row>
    <row r="226" spans="1:34" ht="12.5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</row>
    <row r="227" spans="1:34" ht="12.5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</row>
    <row r="228" spans="1:34" ht="12.5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</row>
    <row r="229" spans="1:34" ht="12.5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</row>
    <row r="230" spans="1:34" ht="12.5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</row>
    <row r="231" spans="1:34" ht="12.5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</row>
    <row r="232" spans="1:34" ht="12.5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</row>
    <row r="233" spans="1:34" ht="12.5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</row>
    <row r="234" spans="1:34" ht="12.5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</row>
    <row r="235" spans="1:34" ht="12.5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</row>
    <row r="236" spans="1:34" ht="12.5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</row>
    <row r="237" spans="1:34" ht="12.5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</row>
    <row r="238" spans="1:34" ht="12.5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</row>
    <row r="239" spans="1:34" ht="12.5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</row>
    <row r="240" spans="1:34" ht="12.5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</row>
    <row r="241" spans="1:34" ht="12.5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</row>
    <row r="242" spans="1:34" ht="12.5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</row>
    <row r="243" spans="1:34" ht="12.5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</row>
    <row r="244" spans="1:34" ht="12.5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</row>
    <row r="245" spans="1:34" ht="12.5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</row>
    <row r="246" spans="1:34" ht="12.5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</row>
    <row r="247" spans="1:34" ht="12.5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</row>
    <row r="248" spans="1:34" ht="12.5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</row>
    <row r="249" spans="1:34" ht="12.5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</row>
    <row r="250" spans="1:34" ht="12.5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</row>
    <row r="251" spans="1:34" ht="12.5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</row>
    <row r="252" spans="1:34" ht="12.5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</row>
    <row r="253" spans="1:34" ht="12.5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</row>
    <row r="254" spans="1:34" ht="12.5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</row>
    <row r="255" spans="1:34" ht="12.5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</row>
    <row r="256" spans="1:34" ht="12.5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</row>
    <row r="257" spans="1:34" ht="12.5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</row>
    <row r="258" spans="1:34" ht="12.5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</row>
    <row r="259" spans="1:34" ht="12.5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</row>
    <row r="260" spans="1:34" ht="12.5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</row>
    <row r="261" spans="1:34" ht="12.5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</row>
    <row r="262" spans="1:34" ht="12.5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</row>
    <row r="263" spans="1:34" ht="12.5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</row>
    <row r="264" spans="1:34" ht="12.5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</row>
    <row r="265" spans="1:34" ht="12.5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</row>
    <row r="266" spans="1:34" ht="12.5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</row>
    <row r="267" spans="1:34" ht="12.5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</row>
    <row r="268" spans="1:34" ht="12.5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</row>
    <row r="269" spans="1:34" ht="12.5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</row>
    <row r="270" spans="1:34" ht="12.5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</row>
    <row r="271" spans="1:34" ht="12.5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</row>
    <row r="272" spans="1:34" ht="12.5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</row>
    <row r="273" spans="1:34" ht="12.5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</row>
    <row r="274" spans="1:34" ht="12.5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</row>
    <row r="275" spans="1:34" ht="12.5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</row>
    <row r="276" spans="1:34" ht="12.5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</row>
    <row r="277" spans="1:34" ht="12.5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</row>
    <row r="278" spans="1:34" ht="12.5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</row>
    <row r="279" spans="1:34" ht="12.5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</row>
    <row r="280" spans="1:34" ht="12.5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</row>
    <row r="281" spans="1:34" ht="12.5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</row>
    <row r="282" spans="1:34" ht="12.5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</row>
    <row r="283" spans="1:34" ht="12.5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</row>
    <row r="284" spans="1:34" ht="12.5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</row>
    <row r="285" spans="1:34" ht="12.5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</row>
    <row r="286" spans="1:34" ht="12.5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</row>
    <row r="287" spans="1:34" ht="12.5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</row>
    <row r="288" spans="1:34" ht="12.5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</row>
    <row r="289" spans="1:34" ht="12.5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</row>
    <row r="290" spans="1:34" ht="12.5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</row>
    <row r="291" spans="1:34" ht="12.5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</row>
    <row r="292" spans="1:34" ht="12.5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</row>
    <row r="293" spans="1:34" ht="12.5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</row>
    <row r="294" spans="1:34" ht="12.5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</row>
    <row r="295" spans="1:34" ht="12.5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</row>
    <row r="296" spans="1:34" ht="12.5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</row>
    <row r="297" spans="1:34" ht="12.5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</row>
    <row r="298" spans="1:34" ht="12.5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</row>
    <row r="299" spans="1:34" ht="12.5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</row>
    <row r="300" spans="1:34" ht="12.5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</row>
    <row r="301" spans="1:34" ht="12.5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</row>
    <row r="302" spans="1:34" ht="12.5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</row>
    <row r="303" spans="1:34" ht="12.5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</row>
    <row r="304" spans="1:34" ht="12.5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</row>
    <row r="305" spans="1:34" ht="12.5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</row>
    <row r="306" spans="1:34" ht="12.5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</row>
    <row r="307" spans="1:34" ht="12.5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</row>
    <row r="308" spans="1:34" ht="12.5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</row>
    <row r="309" spans="1:34" ht="12.5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</row>
    <row r="310" spans="1:34" ht="12.5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</row>
    <row r="311" spans="1:34" ht="12.5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</row>
    <row r="312" spans="1:34" ht="12.5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</row>
    <row r="313" spans="1:34" ht="12.5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</row>
    <row r="314" spans="1:34" ht="12.5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</row>
    <row r="315" spans="1:34" ht="12.5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</row>
    <row r="316" spans="1:34" ht="12.5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</row>
    <row r="317" spans="1:34" ht="12.5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</row>
    <row r="318" spans="1:34" ht="12.5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</row>
    <row r="319" spans="1:34" ht="12.5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</row>
    <row r="320" spans="1:34" ht="12.5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</row>
    <row r="321" spans="1:34" ht="12.5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</row>
    <row r="322" spans="1:34" ht="12.5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</row>
    <row r="323" spans="1:34" ht="12.5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</row>
    <row r="324" spans="1:34" ht="12.5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</row>
    <row r="325" spans="1:34" ht="12.5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</row>
    <row r="326" spans="1:34" ht="12.5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</row>
    <row r="327" spans="1:34" ht="12.5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</row>
    <row r="328" spans="1:34" ht="12.5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</row>
    <row r="329" spans="1:34" ht="12.5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</row>
    <row r="330" spans="1:34" ht="12.5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</row>
    <row r="331" spans="1:34" ht="12.5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</row>
    <row r="332" spans="1:34" ht="12.5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</row>
    <row r="333" spans="1:34" ht="12.5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</row>
    <row r="334" spans="1:34" ht="12.5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</row>
    <row r="335" spans="1:34" ht="12.5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</row>
    <row r="336" spans="1:34" ht="12.5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</row>
    <row r="337" spans="1:34" ht="12.5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</row>
    <row r="338" spans="1:34" ht="12.5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</row>
    <row r="339" spans="1:34" ht="12.5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</row>
    <row r="340" spans="1:34" ht="12.5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</row>
    <row r="341" spans="1:34" ht="12.5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</row>
    <row r="342" spans="1:34" ht="12.5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</row>
    <row r="343" spans="1:34" ht="12.5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</row>
    <row r="344" spans="1:34" ht="12.5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</row>
    <row r="345" spans="1:34" ht="12.5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</row>
    <row r="346" spans="1:34" ht="12.5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</row>
    <row r="347" spans="1:34" ht="12.5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</row>
    <row r="348" spans="1:34" ht="12.5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</row>
    <row r="349" spans="1:34" ht="12.5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</row>
    <row r="350" spans="1:34" ht="12.5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</row>
    <row r="351" spans="1:34" ht="12.5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</row>
    <row r="352" spans="1:34" ht="12.5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</row>
    <row r="353" spans="1:34" ht="12.5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</row>
    <row r="354" spans="1:34" ht="12.5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</row>
    <row r="355" spans="1:34" ht="12.5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</row>
    <row r="356" spans="1:34" ht="12.5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</row>
    <row r="357" spans="1:34" ht="12.5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</row>
    <row r="358" spans="1:34" ht="12.5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</row>
    <row r="359" spans="1:34" ht="12.5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</row>
    <row r="360" spans="1:34" ht="12.5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</row>
    <row r="361" spans="1:34" ht="12.5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</row>
    <row r="362" spans="1:34" ht="12.5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</row>
    <row r="363" spans="1:34" ht="12.5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</row>
    <row r="364" spans="1:34" ht="12.5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</row>
    <row r="365" spans="1:34" ht="12.5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</row>
    <row r="366" spans="1:34" ht="12.5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</row>
    <row r="367" spans="1:34" ht="12.5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</row>
    <row r="368" spans="1:34" ht="12.5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</row>
    <row r="369" spans="1:34" ht="12.5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</row>
    <row r="370" spans="1:34" ht="12.5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</row>
    <row r="371" spans="1:34" ht="12.5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</row>
    <row r="372" spans="1:34" ht="12.5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</row>
    <row r="373" spans="1:34" ht="12.5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</row>
    <row r="374" spans="1:34" ht="12.5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</row>
    <row r="375" spans="1:34" ht="12.5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</row>
    <row r="376" spans="1:34" ht="12.5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</row>
    <row r="377" spans="1:34" ht="12.5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</row>
    <row r="378" spans="1:34" ht="12.5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</row>
    <row r="379" spans="1:34" ht="12.5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</row>
    <row r="380" spans="1:34" ht="12.5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</row>
    <row r="381" spans="1:34" ht="12.5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</row>
    <row r="382" spans="1:34" ht="12.5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</row>
    <row r="383" spans="1:34" ht="12.5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</row>
    <row r="384" spans="1:34" ht="12.5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</row>
    <row r="385" spans="1:34" ht="12.5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</row>
    <row r="386" spans="1:34" ht="12.5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</row>
    <row r="387" spans="1:34" ht="12.5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</row>
    <row r="388" spans="1:34" ht="12.5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</row>
    <row r="389" spans="1:34" ht="12.5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</row>
    <row r="390" spans="1:34" ht="12.5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</row>
    <row r="391" spans="1:34" ht="12.5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</row>
    <row r="392" spans="1:34" ht="12.5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</row>
    <row r="393" spans="1:34" ht="12.5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</row>
    <row r="394" spans="1:34" ht="12.5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</row>
    <row r="395" spans="1:34" ht="12.5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</row>
    <row r="396" spans="1:34" ht="12.5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</row>
    <row r="397" spans="1:34" ht="12.5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</row>
    <row r="398" spans="1:34" ht="12.5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</row>
    <row r="399" spans="1:34" ht="12.5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</row>
    <row r="400" spans="1:34" ht="12.5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</row>
    <row r="401" spans="1:34" ht="12.5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</row>
    <row r="402" spans="1:34" ht="12.5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</row>
    <row r="403" spans="1:34" ht="12.5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</row>
    <row r="404" spans="1:34" ht="12.5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</row>
    <row r="405" spans="1:34" ht="12.5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</row>
    <row r="406" spans="1:34" ht="12.5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</row>
    <row r="407" spans="1:34" ht="12.5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</row>
    <row r="408" spans="1:34" ht="12.5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</row>
    <row r="409" spans="1:34" ht="12.5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</row>
    <row r="410" spans="1:34" ht="12.5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</row>
    <row r="411" spans="1:34" ht="12.5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</row>
    <row r="412" spans="1:34" ht="12.5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</row>
    <row r="413" spans="1:34" ht="12.5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</row>
    <row r="414" spans="1:34" ht="12.5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</row>
    <row r="415" spans="1:34" ht="12.5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</row>
    <row r="416" spans="1:34" ht="12.5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</row>
    <row r="417" spans="1:34" ht="12.5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</row>
    <row r="418" spans="1:34" ht="12.5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</row>
    <row r="419" spans="1:34" ht="12.5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</row>
    <row r="420" spans="1:34" ht="12.5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</row>
    <row r="421" spans="1:34" ht="12.5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</row>
    <row r="422" spans="1:34" ht="12.5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</row>
    <row r="423" spans="1:34" ht="12.5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</row>
    <row r="424" spans="1:34" ht="12.5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</row>
    <row r="425" spans="1:34" ht="12.5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</row>
    <row r="426" spans="1:34" ht="12.5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</row>
    <row r="427" spans="1:34" ht="12.5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</row>
    <row r="428" spans="1:34" ht="12.5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</row>
    <row r="429" spans="1:34" ht="12.5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</row>
    <row r="430" spans="1:34" ht="12.5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</row>
    <row r="431" spans="1:34" ht="12.5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</row>
    <row r="432" spans="1:34" ht="12.5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</row>
    <row r="433" spans="1:34" ht="12.5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</row>
    <row r="434" spans="1:34" ht="12.5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</row>
    <row r="435" spans="1:34" ht="12.5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</row>
    <row r="436" spans="1:34" ht="12.5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</row>
    <row r="437" spans="1:34" ht="12.5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</row>
    <row r="438" spans="1:34" ht="12.5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</row>
    <row r="439" spans="1:34" ht="12.5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</row>
    <row r="440" spans="1:34" ht="12.5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</row>
    <row r="441" spans="1:34" ht="12.5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</row>
    <row r="442" spans="1:34" ht="12.5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</row>
    <row r="443" spans="1:34" ht="12.5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</row>
    <row r="444" spans="1:34" ht="12.5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</row>
    <row r="445" spans="1:34" ht="12.5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</row>
    <row r="446" spans="1:34" ht="12.5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</row>
    <row r="447" spans="1:34" ht="12.5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</row>
    <row r="448" spans="1:34" ht="12.5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</row>
    <row r="449" spans="1:34" ht="12.5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</row>
    <row r="450" spans="1:34" ht="12.5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</row>
    <row r="451" spans="1:34" ht="12.5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</row>
    <row r="452" spans="1:34" ht="12.5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</row>
    <row r="453" spans="1:34" ht="12.5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</row>
    <row r="454" spans="1:34" ht="12.5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</row>
    <row r="455" spans="1:34" ht="12.5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</row>
    <row r="456" spans="1:34" ht="12.5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</row>
    <row r="457" spans="1:34" ht="12.5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</row>
    <row r="458" spans="1:34" ht="12.5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</row>
    <row r="459" spans="1:34" ht="12.5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</row>
    <row r="460" spans="1:34" ht="12.5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</row>
    <row r="461" spans="1:34" ht="12.5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</row>
    <row r="462" spans="1:34" ht="12.5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</row>
    <row r="463" spans="1:34" ht="12.5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</row>
    <row r="464" spans="1:34" ht="12.5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</row>
    <row r="465" spans="1:34" ht="12.5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</row>
    <row r="466" spans="1:34" ht="12.5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</row>
    <row r="467" spans="1:34" ht="12.5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</row>
    <row r="468" spans="1:34" ht="12.5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</row>
    <row r="469" spans="1:34" ht="12.5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</row>
    <row r="470" spans="1:34" ht="12.5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</row>
    <row r="471" spans="1:34" ht="12.5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</row>
    <row r="472" spans="1:34" ht="12.5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</row>
    <row r="473" spans="1:34" ht="12.5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</row>
    <row r="474" spans="1:34" ht="12.5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</row>
    <row r="475" spans="1:34" ht="12.5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</row>
    <row r="476" spans="1:34" ht="12.5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</row>
    <row r="477" spans="1:34" ht="12.5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</row>
    <row r="478" spans="1:34" ht="12.5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</row>
    <row r="479" spans="1:34" ht="12.5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</row>
    <row r="480" spans="1:34" ht="12.5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</row>
    <row r="481" spans="1:34" ht="12.5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</row>
    <row r="482" spans="1:34" ht="12.5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</row>
    <row r="483" spans="1:34" ht="12.5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</row>
    <row r="484" spans="1:34" ht="12.5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</row>
    <row r="485" spans="1:34" ht="12.5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</row>
    <row r="486" spans="1:34" ht="12.5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</row>
    <row r="487" spans="1:34" ht="12.5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</row>
    <row r="488" spans="1:34" ht="12.5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</row>
    <row r="489" spans="1:34" ht="12.5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</row>
    <row r="490" spans="1:34" ht="12.5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</row>
    <row r="491" spans="1:34" ht="12.5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</row>
    <row r="492" spans="1:34" ht="12.5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</row>
    <row r="493" spans="1:34" ht="12.5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</row>
    <row r="494" spans="1:34" ht="12.5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</row>
    <row r="495" spans="1:34" ht="12.5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</row>
    <row r="496" spans="1:34" ht="12.5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</row>
    <row r="497" spans="1:34" ht="12.5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</row>
    <row r="498" spans="1:34" ht="12.5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</row>
    <row r="499" spans="1:34" ht="12.5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</row>
    <row r="500" spans="1:34" ht="12.5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</row>
    <row r="501" spans="1:34" ht="12.5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</row>
    <row r="502" spans="1:34" ht="12.5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</row>
    <row r="503" spans="1:34" ht="12.5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</row>
    <row r="504" spans="1:34" ht="12.5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</row>
    <row r="505" spans="1:34" ht="12.5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</row>
    <row r="506" spans="1:34" ht="12.5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</row>
    <row r="507" spans="1:34" ht="12.5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</row>
    <row r="508" spans="1:34" ht="12.5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</row>
    <row r="509" spans="1:34" ht="12.5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</row>
    <row r="510" spans="1:34" ht="12.5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</row>
    <row r="511" spans="1:34" ht="12.5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</row>
    <row r="512" spans="1:34" ht="12.5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</row>
    <row r="513" spans="1:34" ht="12.5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</row>
    <row r="514" spans="1:34" ht="12.5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</row>
    <row r="515" spans="1:34" ht="12.5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</row>
    <row r="516" spans="1:34" ht="12.5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</row>
    <row r="517" spans="1:34" ht="12.5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</row>
    <row r="518" spans="1:34" ht="12.5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</row>
    <row r="519" spans="1:34" ht="12.5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</row>
    <row r="520" spans="1:34" ht="12.5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</row>
    <row r="521" spans="1:34" ht="12.5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</row>
    <row r="522" spans="1:34" ht="12.5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</row>
    <row r="523" spans="1:34" ht="12.5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</row>
    <row r="524" spans="1:34" ht="12.5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</row>
    <row r="525" spans="1:34" ht="12.5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</row>
    <row r="526" spans="1:34" ht="12.5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</row>
    <row r="527" spans="1:34" ht="12.5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</row>
    <row r="528" spans="1:34" ht="12.5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</row>
    <row r="529" spans="1:34" ht="12.5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</row>
    <row r="530" spans="1:34" ht="12.5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</row>
    <row r="531" spans="1:34" ht="12.5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</row>
    <row r="532" spans="1:34" ht="12.5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</row>
    <row r="533" spans="1:34" ht="12.5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</row>
    <row r="534" spans="1:34" ht="12.5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</row>
    <row r="535" spans="1:34" ht="12.5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</row>
    <row r="536" spans="1:34" ht="12.5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</row>
    <row r="537" spans="1:34" ht="12.5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</row>
    <row r="538" spans="1:34" ht="12.5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</row>
    <row r="539" spans="1:34" ht="12.5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</row>
    <row r="540" spans="1:34" ht="12.5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</row>
    <row r="541" spans="1:34" ht="12.5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</row>
    <row r="542" spans="1:34" ht="12.5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</row>
    <row r="543" spans="1:34" ht="12.5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</row>
    <row r="544" spans="1:34" ht="12.5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</row>
    <row r="545" spans="1:34" ht="12.5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</row>
    <row r="546" spans="1:34" ht="12.5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</row>
    <row r="547" spans="1:34" ht="12.5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</row>
    <row r="548" spans="1:34" ht="12.5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</row>
    <row r="549" spans="1:34" ht="12.5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</row>
    <row r="550" spans="1:34" ht="12.5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</row>
    <row r="551" spans="1:34" ht="12.5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</row>
    <row r="552" spans="1:34" ht="12.5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</row>
    <row r="553" spans="1:34" ht="12.5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</row>
    <row r="554" spans="1:34" ht="12.5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</row>
    <row r="555" spans="1:34" ht="12.5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</row>
    <row r="556" spans="1:34" ht="12.5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</row>
    <row r="557" spans="1:34" ht="12.5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</row>
    <row r="558" spans="1:34" ht="12.5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</row>
    <row r="559" spans="1:34" ht="12.5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</row>
    <row r="560" spans="1:34" ht="12.5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</row>
    <row r="561" spans="1:34" ht="12.5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</row>
    <row r="562" spans="1:34" ht="12.5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</row>
    <row r="563" spans="1:34" ht="12.5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</row>
    <row r="564" spans="1:34" ht="12.5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</row>
    <row r="565" spans="1:34" ht="12.5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</row>
    <row r="566" spans="1:34" ht="12.5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</row>
    <row r="567" spans="1:34" ht="12.5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</row>
    <row r="568" spans="1:34" ht="12.5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</row>
    <row r="569" spans="1:34" ht="12.5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</row>
    <row r="570" spans="1:34" ht="12.5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</row>
    <row r="571" spans="1:34" ht="12.5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</row>
    <row r="572" spans="1:34" ht="12.5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</row>
    <row r="573" spans="1:34" ht="12.5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</row>
    <row r="574" spans="1:34" ht="12.5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</row>
    <row r="575" spans="1:34" ht="12.5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</row>
    <row r="576" spans="1:34" ht="12.5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</row>
    <row r="577" spans="1:34" ht="12.5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</row>
    <row r="578" spans="1:34" ht="12.5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</row>
    <row r="579" spans="1:34" ht="12.5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</row>
    <row r="580" spans="1:34" ht="12.5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</row>
    <row r="581" spans="1:34" ht="12.5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</row>
    <row r="582" spans="1:34" ht="12.5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</row>
    <row r="583" spans="1:34" ht="12.5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</row>
    <row r="584" spans="1:34" ht="12.5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</row>
    <row r="585" spans="1:34" ht="12.5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</row>
    <row r="586" spans="1:34" ht="12.5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</row>
    <row r="587" spans="1:34" ht="12.5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</row>
    <row r="588" spans="1:34" ht="12.5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</row>
    <row r="589" spans="1:34" ht="12.5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</row>
    <row r="590" spans="1:34" ht="12.5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</row>
    <row r="591" spans="1:34" ht="12.5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</row>
    <row r="592" spans="1:34" ht="12.5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</row>
    <row r="593" spans="1:34" ht="12.5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</row>
    <row r="594" spans="1:34" ht="12.5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</row>
    <row r="595" spans="1:34" ht="12.5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</row>
    <row r="596" spans="1:34" ht="12.5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</row>
    <row r="597" spans="1:34" ht="12.5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</row>
    <row r="598" spans="1:34" ht="12.5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</row>
    <row r="599" spans="1:34" ht="12.5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</row>
    <row r="600" spans="1:34" ht="12.5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</row>
    <row r="601" spans="1:34" ht="12.5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</row>
    <row r="602" spans="1:34" ht="12.5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</row>
    <row r="603" spans="1:34" ht="12.5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</row>
    <row r="604" spans="1:34" ht="12.5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</row>
    <row r="605" spans="1:34" ht="12.5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</row>
    <row r="606" spans="1:34" ht="12.5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</row>
    <row r="607" spans="1:34" ht="12.5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</row>
    <row r="608" spans="1:34" ht="12.5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</row>
    <row r="609" spans="1:34" ht="12.5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</row>
    <row r="610" spans="1:34" ht="12.5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</row>
    <row r="611" spans="1:34" ht="12.5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</row>
    <row r="612" spans="1:34" ht="12.5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</row>
    <row r="613" spans="1:34" ht="12.5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</row>
    <row r="614" spans="1:34" ht="12.5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</row>
    <row r="615" spans="1:34" ht="12.5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</row>
    <row r="616" spans="1:34" ht="12.5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</row>
    <row r="617" spans="1:34" ht="12.5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</row>
    <row r="618" spans="1:34" ht="12.5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</row>
    <row r="619" spans="1:34" ht="12.5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</row>
    <row r="620" spans="1:34" ht="12.5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</row>
    <row r="621" spans="1:34" ht="12.5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</row>
    <row r="622" spans="1:34" ht="12.5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</row>
    <row r="623" spans="1:34" ht="12.5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</row>
    <row r="624" spans="1:34" ht="12.5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</row>
    <row r="625" spans="1:34" ht="12.5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</row>
    <row r="626" spans="1:34" ht="12.5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</row>
    <row r="627" spans="1:34" ht="12.5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</row>
    <row r="628" spans="1:34" ht="12.5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</row>
    <row r="629" spans="1:34" ht="12.5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</row>
    <row r="630" spans="1:34" ht="12.5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</row>
    <row r="631" spans="1:34" ht="12.5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</row>
    <row r="632" spans="1:34" ht="12.5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</row>
    <row r="633" spans="1:34" ht="12.5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</row>
    <row r="634" spans="1:34" ht="12.5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</row>
    <row r="635" spans="1:34" ht="12.5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</row>
    <row r="636" spans="1:34" ht="12.5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</row>
    <row r="637" spans="1:34" ht="12.5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</row>
    <row r="638" spans="1:34" ht="12.5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</row>
    <row r="639" spans="1:34" ht="12.5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</row>
    <row r="640" spans="1:34" ht="12.5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</row>
    <row r="641" spans="1:34" ht="12.5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</row>
    <row r="642" spans="1:34" ht="12.5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</row>
    <row r="643" spans="1:34" ht="12.5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</row>
    <row r="644" spans="1:34" ht="12.5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</row>
    <row r="645" spans="1:34" ht="12.5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</row>
    <row r="646" spans="1:34" ht="12.5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</row>
    <row r="647" spans="1:34" ht="12.5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</row>
    <row r="648" spans="1:34" ht="12.5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</row>
    <row r="649" spans="1:34" ht="12.5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</row>
    <row r="650" spans="1:34" ht="12.5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</row>
    <row r="651" spans="1:34" ht="12.5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</row>
    <row r="652" spans="1:34" ht="12.5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</row>
    <row r="653" spans="1:34" ht="12.5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</row>
    <row r="654" spans="1:34" ht="12.5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</row>
    <row r="655" spans="1:34" ht="12.5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</row>
    <row r="656" spans="1:34" ht="12.5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</row>
    <row r="657" spans="1:34" ht="12.5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</row>
    <row r="658" spans="1:34" ht="12.5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</row>
    <row r="659" spans="1:34" ht="12.5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</row>
    <row r="660" spans="1:34" ht="12.5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</row>
    <row r="661" spans="1:34" ht="12.5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</row>
    <row r="662" spans="1:34" ht="12.5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</row>
    <row r="663" spans="1:34" ht="12.5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</row>
    <row r="664" spans="1:34" ht="12.5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</row>
    <row r="665" spans="1:34" ht="12.5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</row>
    <row r="666" spans="1:34" ht="12.5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</row>
    <row r="667" spans="1:34" ht="12.5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</row>
    <row r="668" spans="1:34" ht="12.5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</row>
    <row r="669" spans="1:34" ht="12.5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</row>
    <row r="670" spans="1:34" ht="12.5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</row>
    <row r="671" spans="1:34" ht="12.5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</row>
    <row r="672" spans="1:34" ht="12.5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</row>
    <row r="673" spans="1:34" ht="12.5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</row>
    <row r="674" spans="1:34" ht="12.5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</row>
    <row r="675" spans="1:34" ht="12.5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</row>
    <row r="676" spans="1:34" ht="12.5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</row>
    <row r="677" spans="1:34" ht="12.5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</row>
    <row r="678" spans="1:34" ht="12.5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</row>
    <row r="679" spans="1:34" ht="12.5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</row>
    <row r="680" spans="1:34" ht="12.5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</row>
    <row r="681" spans="1:34" ht="12.5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</row>
    <row r="682" spans="1:34" ht="12.5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</row>
    <row r="683" spans="1:34" ht="12.5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</row>
    <row r="684" spans="1:34" ht="12.5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</row>
    <row r="685" spans="1:34" ht="12.5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</row>
    <row r="686" spans="1:34" ht="12.5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</row>
    <row r="687" spans="1:34" ht="12.5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</row>
    <row r="688" spans="1:34" ht="12.5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</row>
    <row r="689" spans="1:34" ht="12.5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</row>
    <row r="690" spans="1:34" ht="12.5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</row>
    <row r="691" spans="1:34" ht="12.5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</row>
    <row r="692" spans="1:34" ht="12.5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</row>
    <row r="693" spans="1:34" ht="12.5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</row>
    <row r="694" spans="1:34" ht="12.5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</row>
    <row r="695" spans="1:34" ht="12.5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</row>
    <row r="696" spans="1:34" ht="12.5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</row>
    <row r="697" spans="1:34" ht="12.5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</row>
    <row r="698" spans="1:34" ht="12.5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</row>
    <row r="699" spans="1:34" ht="12.5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</row>
    <row r="700" spans="1:34" ht="12.5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</row>
    <row r="701" spans="1:34" ht="12.5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</row>
    <row r="702" spans="1:34" ht="12.5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</row>
    <row r="703" spans="1:34" ht="12.5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</row>
    <row r="704" spans="1:34" ht="12.5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</row>
    <row r="705" spans="1:34" ht="12.5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</row>
    <row r="706" spans="1:34" ht="12.5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</row>
    <row r="707" spans="1:34" ht="12.5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</row>
    <row r="708" spans="1:34" ht="12.5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</row>
    <row r="709" spans="1:34" ht="12.5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</row>
    <row r="710" spans="1:34" ht="12.5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</row>
    <row r="711" spans="1:34" ht="12.5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</row>
    <row r="712" spans="1:34" ht="12.5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</row>
    <row r="713" spans="1:34" ht="12.5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</row>
    <row r="714" spans="1:34" ht="12.5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</row>
    <row r="715" spans="1:34" ht="12.5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</row>
    <row r="716" spans="1:34" ht="12.5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</row>
    <row r="717" spans="1:34" ht="12.5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</row>
    <row r="718" spans="1:34" ht="12.5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</row>
    <row r="719" spans="1:34" ht="12.5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</row>
    <row r="720" spans="1:34" ht="12.5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</row>
    <row r="721" spans="1:34" ht="12.5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</row>
    <row r="722" spans="1:34" ht="12.5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</row>
    <row r="723" spans="1:34" ht="12.5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</row>
    <row r="724" spans="1:34" ht="12.5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</row>
    <row r="725" spans="1:34" ht="12.5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</row>
    <row r="726" spans="1:34" ht="12.5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</row>
    <row r="727" spans="1:34" ht="12.5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</row>
    <row r="728" spans="1:34" ht="12.5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</row>
    <row r="729" spans="1:34" ht="12.5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</row>
    <row r="730" spans="1:34" ht="12.5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</row>
    <row r="731" spans="1:34" ht="12.5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</row>
    <row r="732" spans="1:34" ht="12.5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</row>
    <row r="733" spans="1:34" ht="12.5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</row>
    <row r="734" spans="1:34" ht="12.5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</row>
    <row r="735" spans="1:34" ht="12.5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</row>
    <row r="736" spans="1:34" ht="12.5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</row>
    <row r="737" spans="1:34" ht="12.5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</row>
    <row r="738" spans="1:34" ht="12.5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</row>
    <row r="739" spans="1:34" ht="12.5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</row>
    <row r="740" spans="1:34" ht="12.5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</row>
    <row r="741" spans="1:34" ht="12.5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</row>
    <row r="742" spans="1:34" ht="12.5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</row>
    <row r="743" spans="1:34" ht="12.5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</row>
    <row r="744" spans="1:34" ht="12.5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</row>
    <row r="745" spans="1:34" ht="12.5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</row>
    <row r="746" spans="1:34" ht="12.5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</row>
    <row r="747" spans="1:34" ht="12.5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</row>
    <row r="748" spans="1:34" ht="12.5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</row>
    <row r="749" spans="1:34" ht="12.5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</row>
    <row r="750" spans="1:34" ht="12.5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</row>
    <row r="751" spans="1:34" ht="12.5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</row>
    <row r="752" spans="1:34" ht="12.5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</row>
    <row r="753" spans="1:34" ht="12.5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</row>
    <row r="754" spans="1:34" ht="12.5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</row>
    <row r="755" spans="1:34" ht="12.5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</row>
    <row r="756" spans="1:34" ht="12.5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</row>
    <row r="757" spans="1:34" ht="12.5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</row>
    <row r="758" spans="1:34" ht="12.5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</row>
    <row r="759" spans="1:34" ht="12.5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</row>
    <row r="760" spans="1:34" ht="12.5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</row>
    <row r="761" spans="1:34" ht="12.5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</row>
    <row r="762" spans="1:34" ht="12.5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</row>
    <row r="763" spans="1:34" ht="12.5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</row>
    <row r="764" spans="1:34" ht="12.5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</row>
    <row r="765" spans="1:34" ht="12.5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</row>
    <row r="766" spans="1:34" ht="12.5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</row>
    <row r="767" spans="1:34" ht="12.5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</row>
    <row r="768" spans="1:34" ht="12.5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</row>
    <row r="769" spans="1:34" ht="12.5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</row>
    <row r="770" spans="1:34" ht="12.5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</row>
    <row r="771" spans="1:34" ht="12.5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</row>
    <row r="772" spans="1:34" ht="12.5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</row>
    <row r="773" spans="1:34" ht="12.5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</row>
    <row r="774" spans="1:34" ht="12.5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</row>
    <row r="775" spans="1:34" ht="12.5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</row>
    <row r="776" spans="1:34" ht="12.5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</row>
    <row r="777" spans="1:34" ht="12.5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</row>
    <row r="778" spans="1:34" ht="12.5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</row>
    <row r="779" spans="1:34" ht="12.5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</row>
    <row r="780" spans="1:34" ht="12.5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</row>
    <row r="781" spans="1:34" ht="12.5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</row>
    <row r="782" spans="1:34" ht="12.5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</row>
    <row r="783" spans="1:34" ht="12.5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</row>
    <row r="784" spans="1:34" ht="12.5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</row>
    <row r="785" spans="1:34" ht="12.5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</row>
    <row r="786" spans="1:34" ht="12.5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</row>
    <row r="787" spans="1:34" ht="12.5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</row>
    <row r="788" spans="1:34" ht="12.5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</row>
    <row r="789" spans="1:34" ht="12.5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</row>
    <row r="790" spans="1:34" ht="12.5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</row>
    <row r="791" spans="1:34" ht="12.5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</row>
    <row r="792" spans="1:34" ht="12.5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</row>
    <row r="793" spans="1:34" ht="12.5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</row>
    <row r="794" spans="1:34" ht="12.5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</row>
    <row r="795" spans="1:34" ht="12.5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</row>
    <row r="796" spans="1:34" ht="12.5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</row>
    <row r="797" spans="1:34" ht="12.5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</row>
    <row r="798" spans="1:34" ht="12.5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</row>
    <row r="799" spans="1:34" ht="12.5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</row>
    <row r="800" spans="1:34" ht="12.5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</row>
    <row r="801" spans="1:34" ht="12.5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</row>
    <row r="802" spans="1:34" ht="12.5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</row>
    <row r="803" spans="1:34" ht="12.5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</row>
    <row r="804" spans="1:34" ht="12.5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</row>
    <row r="805" spans="1:34" ht="12.5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</row>
    <row r="806" spans="1:34" ht="12.5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</row>
    <row r="807" spans="1:34" ht="12.5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</row>
    <row r="808" spans="1:34" ht="12.5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</row>
    <row r="809" spans="1:34" ht="12.5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</row>
    <row r="810" spans="1:34" ht="12.5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</row>
    <row r="811" spans="1:34" ht="12.5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</row>
    <row r="812" spans="1:34" ht="12.5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</row>
    <row r="813" spans="1:34" ht="12.5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</row>
    <row r="814" spans="1:34" ht="12.5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</row>
    <row r="815" spans="1:34" ht="12.5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</row>
    <row r="816" spans="1:34" ht="12.5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</row>
    <row r="817" spans="1:34" ht="12.5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</row>
    <row r="818" spans="1:34" ht="12.5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</row>
    <row r="819" spans="1:34" ht="12.5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</row>
    <row r="820" spans="1:34" ht="12.5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</row>
    <row r="821" spans="1:34" ht="12.5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</row>
    <row r="822" spans="1:34" ht="12.5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</row>
    <row r="823" spans="1:34" ht="12.5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</row>
    <row r="824" spans="1:34" ht="12.5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</row>
    <row r="825" spans="1:34" ht="12.5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</row>
    <row r="826" spans="1:34" ht="12.5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</row>
    <row r="827" spans="1:34" ht="12.5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</row>
    <row r="828" spans="1:34" ht="12.5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</row>
    <row r="829" spans="1:34" ht="12.5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</row>
    <row r="830" spans="1:34" ht="12.5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</row>
    <row r="831" spans="1:34" ht="12.5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</row>
    <row r="832" spans="1:34" ht="12.5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</row>
    <row r="833" spans="1:34" ht="12.5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</row>
    <row r="834" spans="1:34" ht="12.5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</row>
    <row r="835" spans="1:34" ht="12.5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</row>
    <row r="836" spans="1:34" ht="12.5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</row>
    <row r="837" spans="1:34" ht="12.5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</row>
    <row r="838" spans="1:34" ht="12.5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</row>
    <row r="839" spans="1:34" ht="12.5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</row>
    <row r="840" spans="1:34" ht="12.5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</row>
    <row r="841" spans="1:34" ht="12.5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</row>
    <row r="842" spans="1:34" ht="12.5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</row>
    <row r="843" spans="1:34" ht="12.5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</row>
    <row r="844" spans="1:34" ht="12.5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</row>
    <row r="845" spans="1:34" ht="12.5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</row>
    <row r="846" spans="1:34" ht="12.5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</row>
    <row r="847" spans="1:34" ht="12.5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</row>
    <row r="848" spans="1:34" ht="12.5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</row>
    <row r="849" spans="1:34" ht="12.5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</row>
    <row r="850" spans="1:34" ht="12.5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</row>
    <row r="851" spans="1:34" ht="12.5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</row>
    <row r="852" spans="1:34" ht="12.5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</row>
    <row r="853" spans="1:34" ht="12.5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</row>
    <row r="854" spans="1:34" ht="12.5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</row>
    <row r="855" spans="1:34" ht="12.5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</row>
    <row r="856" spans="1:34" ht="12.5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</row>
    <row r="857" spans="1:34" ht="12.5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</row>
    <row r="858" spans="1:34" ht="12.5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</row>
    <row r="859" spans="1:34" ht="12.5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</row>
    <row r="860" spans="1:34" ht="12.5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</row>
    <row r="861" spans="1:34" ht="12.5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</row>
    <row r="862" spans="1:34" ht="12.5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</row>
    <row r="863" spans="1:34" ht="12.5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</row>
    <row r="864" spans="1:34" ht="12.5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</row>
    <row r="865" spans="1:34" ht="12.5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</row>
    <row r="866" spans="1:34" ht="12.5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</row>
    <row r="867" spans="1:34" ht="12.5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</row>
    <row r="868" spans="1:34" ht="12.5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</row>
    <row r="869" spans="1:34" ht="12.5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</row>
    <row r="870" spans="1:34" ht="12.5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</row>
    <row r="871" spans="1:34" ht="12.5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</row>
    <row r="872" spans="1:34" ht="12.5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</row>
    <row r="873" spans="1:34" ht="12.5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</row>
    <row r="874" spans="1:34" ht="12.5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</row>
    <row r="875" spans="1:34" ht="12.5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</row>
    <row r="876" spans="1:34" ht="12.5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</row>
    <row r="877" spans="1:34" ht="12.5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</row>
    <row r="878" spans="1:34" ht="12.5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</row>
    <row r="879" spans="1:34" ht="12.5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</row>
    <row r="880" spans="1:34" ht="12.5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</row>
    <row r="881" spans="1:34" ht="12.5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</row>
    <row r="882" spans="1:34" ht="12.5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</row>
    <row r="883" spans="1:34" ht="12.5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</row>
    <row r="884" spans="1:34" ht="12.5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</row>
    <row r="885" spans="1:34" ht="12.5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</row>
    <row r="886" spans="1:34" ht="12.5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</row>
    <row r="887" spans="1:34" ht="12.5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</row>
    <row r="888" spans="1:34" ht="12.5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</row>
    <row r="889" spans="1:34" ht="12.5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</row>
    <row r="890" spans="1:34" ht="12.5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</row>
    <row r="891" spans="1:34" ht="12.5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</row>
    <row r="892" spans="1:34" ht="12.5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</row>
    <row r="893" spans="1:34" ht="12.5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</row>
    <row r="894" spans="1:34" ht="12.5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</row>
    <row r="895" spans="1:34" ht="12.5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</row>
    <row r="896" spans="1:34" ht="12.5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</row>
    <row r="897" spans="1:34" ht="12.5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</row>
    <row r="898" spans="1:34" ht="12.5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</row>
    <row r="899" spans="1:34" ht="12.5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</row>
    <row r="900" spans="1:34" ht="12.5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</row>
    <row r="901" spans="1:34" ht="12.5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</row>
    <row r="902" spans="1:34" ht="12.5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</row>
    <row r="903" spans="1:34" ht="12.5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</row>
    <row r="904" spans="1:34" ht="12.5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</row>
    <row r="905" spans="1:34" ht="12.5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</row>
    <row r="906" spans="1:34" ht="12.5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</row>
    <row r="907" spans="1:34" ht="12.5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</row>
    <row r="908" spans="1:34" ht="12.5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</row>
    <row r="909" spans="1:34" ht="12.5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</row>
    <row r="910" spans="1:34" ht="12.5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</row>
    <row r="911" spans="1:34" ht="12.5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</row>
    <row r="912" spans="1:34" ht="12.5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</row>
    <row r="913" spans="1:34" ht="12.5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</row>
    <row r="914" spans="1:34" ht="12.5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</row>
    <row r="915" spans="1:34" ht="12.5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</row>
    <row r="916" spans="1:34" ht="12.5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</row>
    <row r="917" spans="1:34" ht="12.5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</row>
    <row r="918" spans="1:34" ht="12.5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</row>
    <row r="919" spans="1:34" ht="12.5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</row>
    <row r="920" spans="1:34" ht="12.5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</row>
    <row r="921" spans="1:34" ht="12.5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</row>
    <row r="922" spans="1:34" ht="12.5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</row>
    <row r="923" spans="1:34" ht="12.5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</row>
    <row r="924" spans="1:34" ht="12.5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</row>
    <row r="925" spans="1:34" ht="12.5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</row>
    <row r="926" spans="1:34" ht="12.5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</row>
    <row r="927" spans="1:34" ht="12.5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</row>
    <row r="928" spans="1:34" ht="12.5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</row>
    <row r="929" spans="1:34" ht="12.5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</row>
    <row r="930" spans="1:34" ht="12.5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</row>
    <row r="931" spans="1:34" ht="12.5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</row>
    <row r="932" spans="1:34" ht="12.5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</row>
    <row r="933" spans="1:34" ht="12.5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</row>
    <row r="934" spans="1:34" ht="12.5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</row>
    <row r="935" spans="1:34" ht="12.5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</row>
    <row r="936" spans="1:34" ht="12.5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</row>
    <row r="937" spans="1:34" ht="12.5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</row>
    <row r="938" spans="1:34" ht="12.5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</row>
    <row r="939" spans="1:34" ht="12.5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</row>
    <row r="940" spans="1:34" ht="12.5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</row>
    <row r="941" spans="1:34" ht="12.5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</row>
    <row r="942" spans="1:34" ht="12.5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</row>
    <row r="943" spans="1:34" ht="12.5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</row>
    <row r="944" spans="1:34" ht="12.5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</row>
    <row r="945" spans="1:34" ht="12.5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</row>
    <row r="946" spans="1:34" ht="12.5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</row>
    <row r="947" spans="1:34" ht="12.5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</row>
    <row r="948" spans="1:34" ht="12.5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</row>
    <row r="949" spans="1:34" ht="12.5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</row>
    <row r="950" spans="1:34" ht="12.5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</row>
    <row r="951" spans="1:34" ht="12.5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</row>
    <row r="952" spans="1:34" ht="12.5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</row>
    <row r="953" spans="1:34" ht="12.5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</row>
    <row r="954" spans="1:34" ht="12.5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</row>
    <row r="955" spans="1:34" ht="12.5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</row>
    <row r="956" spans="1:34" ht="12.5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</row>
    <row r="957" spans="1:34" ht="12.5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</row>
    <row r="958" spans="1:34" ht="12.5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</row>
    <row r="959" spans="1:34" ht="12.5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</row>
    <row r="960" spans="1:34" ht="12.5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</row>
    <row r="961" spans="1:34" ht="12.5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</row>
    <row r="962" spans="1:34" ht="12.5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</row>
    <row r="963" spans="1:34" ht="12.5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</row>
    <row r="964" spans="1:34" ht="12.5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</row>
    <row r="965" spans="1:34" ht="12.5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</row>
    <row r="966" spans="1:34" ht="12.5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</row>
    <row r="967" spans="1:34" ht="12.5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</row>
    <row r="968" spans="1:34" ht="12.5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</row>
    <row r="969" spans="1:34" ht="12.5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</row>
    <row r="970" spans="1:34" ht="12.5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</row>
    <row r="971" spans="1:34" ht="12.5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</row>
    <row r="972" spans="1:34" ht="12.5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</row>
    <row r="973" spans="1:34" ht="12.5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</row>
    <row r="974" spans="1:34" ht="12.5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</row>
    <row r="975" spans="1:34" ht="12.5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</row>
    <row r="976" spans="1:34" ht="12.5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</row>
    <row r="977" spans="1:34" ht="12.5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</row>
    <row r="978" spans="1:34" ht="12.5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</row>
    <row r="979" spans="1:34" ht="12.5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</row>
    <row r="980" spans="1:34" ht="12.5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</row>
    <row r="981" spans="1:34" ht="12.5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</row>
    <row r="982" spans="1:34" ht="12.5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</row>
    <row r="983" spans="1:34" ht="12.5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</row>
    <row r="984" spans="1:34" ht="12.5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</row>
    <row r="985" spans="1:34" ht="12.5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</row>
    <row r="986" spans="1:34" ht="12.5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</row>
    <row r="987" spans="1:34" ht="12.5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</row>
    <row r="988" spans="1:34" ht="12.5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</row>
    <row r="989" spans="1:34" ht="12.5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</row>
    <row r="990" spans="1:34" ht="12.5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</row>
    <row r="991" spans="1:34" ht="12.5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</row>
    <row r="992" spans="1:34" ht="12.5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</row>
    <row r="993" spans="1:34" ht="12.5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</row>
    <row r="994" spans="1:34" ht="12.5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</row>
    <row r="995" spans="1:34" ht="12.5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</row>
    <row r="996" spans="1:34" ht="12.5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</row>
    <row r="997" spans="1:34" ht="12.5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</row>
    <row r="998" spans="1:34" ht="12.5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</row>
    <row r="999" spans="1:34" ht="12.5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</row>
    <row r="1000" spans="1:34" ht="12.5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</row>
  </sheetData>
  <mergeCells count="10">
    <mergeCell ref="C40:H40"/>
    <mergeCell ref="C41:H41"/>
    <mergeCell ref="C42:H42"/>
    <mergeCell ref="F56:H56"/>
    <mergeCell ref="A56:D56"/>
    <mergeCell ref="B4:D4"/>
    <mergeCell ref="E4:G4"/>
    <mergeCell ref="H4:J4"/>
    <mergeCell ref="C38:H38"/>
    <mergeCell ref="C39:H39"/>
  </mergeCells>
  <hyperlinks>
    <hyperlink ref="B45" r:id="rId1" xr:uid="{B6276C26-7DFB-4529-94BB-56F30F9B8BD0}"/>
    <hyperlink ref="B46" r:id="rId2" location="/paper/event-data/p004" xr:uid="{691ADB82-D1FB-49B4-81BB-6E6C4297BFC1}"/>
    <hyperlink ref="B47" r:id="rId3" xr:uid="{BBBC0E32-51CB-4B49-9BA5-A3BACCB037D0}"/>
    <hyperlink ref="B48" r:id="rId4" xr:uid="{EDF337C8-7329-4FC6-A200-22BD3CE5D561}"/>
    <hyperlink ref="B49" r:id="rId5" xr:uid="{26D0FAEE-67AB-4B9B-9D75-2AF5C77A7580}"/>
    <hyperlink ref="G32" r:id="rId6" display="8" xr:uid="{A5C2EA38-45D5-4F73-AEDC-D0F19A17A875}"/>
    <hyperlink ref="B52" r:id="rId7" xr:uid="{95AD4F5A-F763-4C44-A98E-E6E86AD35D9D}"/>
  </hyperlinks>
  <pageMargins left="0.7" right="0.7" top="0.75" bottom="0.75" header="0.3" footer="0.3"/>
  <pageSetup orientation="portrait" r:id="rId8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Gas Savings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Danryd, Anders R</cp:lastModifiedBy>
  <dcterms:created xsi:type="dcterms:W3CDTF">2021-06-10T21:01:18Z</dcterms:created>
  <dcterms:modified xsi:type="dcterms:W3CDTF">2021-11-22T22:20:49Z</dcterms:modified>
</cp:coreProperties>
</file>