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12636" windowHeight="5916" activeTab="2"/>
  </bookViews>
  <sheets>
    <sheet name="Pumps w VFD" sheetId="1" r:id="rId1"/>
    <sheet name="Installed Project" sheetId="4" r:id="rId2"/>
    <sheet name="Base Cost" sheetId="3" r:id="rId3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3" l="1"/>
  <c r="C15" i="3"/>
  <c r="C11" i="3"/>
  <c r="C14" i="3" s="1"/>
  <c r="C18" i="3" s="1"/>
  <c r="I11" i="1"/>
  <c r="I9" i="1"/>
  <c r="I7" i="1"/>
  <c r="I5" i="1"/>
  <c r="I3" i="1"/>
  <c r="C20" i="3" l="1"/>
  <c r="I12" i="1"/>
</calcChain>
</file>

<file path=xl/sharedStrings.xml><?xml version="1.0" encoding="utf-8"?>
<sst xmlns="http://schemas.openxmlformats.org/spreadsheetml/2006/main" count="56" uniqueCount="49">
  <si>
    <t>HP</t>
  </si>
  <si>
    <t>Equipment</t>
  </si>
  <si>
    <t>Date</t>
  </si>
  <si>
    <t>Labor</t>
  </si>
  <si>
    <t>Total</t>
  </si>
  <si>
    <t>Misc</t>
  </si>
  <si>
    <t>Permit</t>
  </si>
  <si>
    <t>Cost</t>
  </si>
  <si>
    <t>Single Speed Pool Pump Base Case Cost</t>
  </si>
  <si>
    <t>Number</t>
  </si>
  <si>
    <t>Name</t>
  </si>
  <si>
    <t>Reference</t>
  </si>
  <si>
    <t>Pentair Challenger 3HP High Pressure Energy Efficient Pool Pump Full Rated 208V 230V | 345209</t>
  </si>
  <si>
    <t>https://www.poolsupplyunlimited.com/pentair-345209-pool-pump/69411p1</t>
  </si>
  <si>
    <t>Pentair WhisperFloXF 3HP Standard Efficiency Pool Pump 208-230V | XF-12 | 022013</t>
  </si>
  <si>
    <t>https://www.poolsupplyunlimited.com/Pentair022013WhisperFloXF3HPPoolPump208230VXF12/136091p1?gclid=CJbby7uJ38wCFZNgfgod_9cKBQ</t>
  </si>
  <si>
    <t>Sta-Rite Max-E-Pro 3HP Energy Efficient Full Rated Pool Pump 230V | P6E6H-209L</t>
  </si>
  <si>
    <t>https://www.poolsupplyunlimited.com/StaRiteP6E6H209LPoolPump/96610p1?gclid=CPiHudOJ38wCFYqPfgodcEYHLA</t>
  </si>
  <si>
    <t>Pentair WhisperFloXF 3 HP Pump 022013</t>
  </si>
  <si>
    <t>http://www.sunplay.com/pentair-whisperfloxf-pump-022013?gclid=CKnc8vmJ38wCFYqPfgodNVEHKQ</t>
  </si>
  <si>
    <t>Jandy Stealth 3 HP Pump SHPF3.0</t>
  </si>
  <si>
    <t>http://www.sunplay.com/jandy-stealth-pump-shpf30</t>
  </si>
  <si>
    <t>https://www.activepoolsupply.com/product/sta-rite-max-e-pro-3hp-energy-efficient-full-rated-pool-pump-230v--p6e6h-209l/39908</t>
  </si>
  <si>
    <t>Pentair Whisperflo 3HP Energy Efficient Pool Pump 208V 230V | WFE-12 011516</t>
  </si>
  <si>
    <t>https://www.activepoolsupply.com/product/pentair-whisperflo-3hp-energy-efficient-pool-pump-208v-230v--wfe-12-011516/33255</t>
  </si>
  <si>
    <t>Pentair WhisperfloXF High Performance 3HP Full Rated Energy Efficient Pool Pump 208V/230V | XFE-12 022010</t>
  </si>
  <si>
    <t>https://www.activepoolsupply.com/product/pentair-whisperfloxf-high-performance-3hp-full-rated-energy-efficient-pool-pump-208vand230v--xfe-12-022010/48082</t>
  </si>
  <si>
    <t>Base Case Equipment Cost</t>
  </si>
  <si>
    <t>Misc cost</t>
  </si>
  <si>
    <t>Subtotal</t>
  </si>
  <si>
    <t>Incremental Cost</t>
  </si>
  <si>
    <t>Tax (8%)</t>
  </si>
  <si>
    <t>Average</t>
  </si>
  <si>
    <t>Pentair Intelliflo Variable Speed &amp; SVRS</t>
  </si>
  <si>
    <t xml:space="preserve">Total </t>
  </si>
  <si>
    <t>Source</t>
  </si>
  <si>
    <t>Installed Project</t>
  </si>
  <si>
    <t>Note</t>
  </si>
  <si>
    <t>Please see the "Installed Project" tab for more details.</t>
  </si>
  <si>
    <t>Hayward HCP3400VSP EcoStar C Variable Speed Commercial Pool Pump</t>
  </si>
  <si>
    <t xml:space="preserve">http://www.yourpoolhq.com/hayward-hcp3400vsp-ecostar-c-pump.html </t>
  </si>
  <si>
    <t xml:space="preserve">http://www.yourpoolhq.com/pentair-022005-intellifloxf-pump.html </t>
  </si>
  <si>
    <t>See screenshot and source link below</t>
  </si>
  <si>
    <t>Pentair 022005 IntelliFloXF Variable Speed Pool Pump</t>
  </si>
  <si>
    <t xml:space="preserve">Sta-Rite IntelliPro 3HP Ultra Energy Efficient VS+SVRS Pool Pump </t>
  </si>
  <si>
    <t xml:space="preserve">https://www.poolsupplyunlimited.com/sta-rite-intellipro-p6e6xs4h-209l-pool-pump/96186p1 </t>
  </si>
  <si>
    <t>Online retailers</t>
  </si>
  <si>
    <t>Online Retailer</t>
  </si>
  <si>
    <t>Material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</si>
</sst>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65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</cellStyleXfs>
  <cellXfs count="58">
    <xf numFmtId="0" fontId="0" fillId="0" borderId="0" xfId="0"/>
    <xf numFmtId="44" fontId="0" fillId="0" borderId="0" xfId="1" applyFont="1"/>
    <xf numFmtId="44" fontId="0" fillId="0" borderId="0" xfId="0" applyNumberFormat="1"/>
    <xf numFmtId="0" fontId="0" fillId="0" borderId="2" xfId="0" applyBorder="1"/>
    <xf numFmtId="0" fontId="0" fillId="0" borderId="0" xfId="0" applyBorder="1"/>
    <xf numFmtId="44" fontId="0" fillId="0" borderId="0" xfId="1" applyFont="1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44" fontId="0" fillId="0" borderId="10" xfId="1" applyFont="1" applyBorder="1"/>
    <xf numFmtId="44" fontId="0" fillId="0" borderId="11" xfId="1" applyFont="1" applyBorder="1"/>
    <xf numFmtId="44" fontId="0" fillId="0" borderId="2" xfId="1" applyFont="1" applyBorder="1"/>
    <xf numFmtId="0" fontId="0" fillId="0" borderId="14" xfId="0" applyBorder="1"/>
    <xf numFmtId="44" fontId="0" fillId="0" borderId="13" xfId="1" applyFont="1" applyBorder="1"/>
    <xf numFmtId="44" fontId="0" fillId="0" borderId="14" xfId="1" applyFont="1" applyBorder="1"/>
    <xf numFmtId="0" fontId="0" fillId="0" borderId="0" xfId="0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0" xfId="0" applyFont="1"/>
    <xf numFmtId="0" fontId="0" fillId="0" borderId="16" xfId="0" applyBorder="1"/>
    <xf numFmtId="164" fontId="0" fillId="0" borderId="16" xfId="0" applyNumberFormat="1" applyBorder="1"/>
    <xf numFmtId="0" fontId="4" fillId="0" borderId="16" xfId="2" applyBorder="1"/>
    <xf numFmtId="0" fontId="0" fillId="0" borderId="16" xfId="0" applyFill="1" applyBorder="1"/>
    <xf numFmtId="164" fontId="0" fillId="0" borderId="16" xfId="0" applyNumberFormat="1" applyFill="1" applyBorder="1"/>
    <xf numFmtId="0" fontId="2" fillId="0" borderId="16" xfId="0" applyFont="1" applyFill="1" applyBorder="1"/>
    <xf numFmtId="164" fontId="2" fillId="0" borderId="16" xfId="0" applyNumberFormat="1" applyFont="1" applyBorder="1"/>
    <xf numFmtId="164" fontId="0" fillId="0" borderId="0" xfId="0" applyNumberFormat="1"/>
    <xf numFmtId="0" fontId="0" fillId="0" borderId="0" xfId="0" applyAlignment="1">
      <alignment horizontal="right"/>
    </xf>
    <xf numFmtId="9" fontId="0" fillId="0" borderId="0" xfId="0" applyNumberForma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/>
    <xf numFmtId="44" fontId="5" fillId="2" borderId="0" xfId="3" applyNumberFormat="1"/>
    <xf numFmtId="0" fontId="0" fillId="0" borderId="11" xfId="0" applyBorder="1" applyAlignment="1">
      <alignment wrapText="1"/>
    </xf>
    <xf numFmtId="0" fontId="4" fillId="0" borderId="0" xfId="2"/>
    <xf numFmtId="0" fontId="0" fillId="0" borderId="13" xfId="0" applyBorder="1" applyAlignment="1">
      <alignment wrapText="1"/>
    </xf>
    <xf numFmtId="0" fontId="2" fillId="0" borderId="17" xfId="0" applyFont="1" applyBorder="1" applyAlignment="1">
      <alignment horizontal="center" vertical="center"/>
    </xf>
    <xf numFmtId="44" fontId="0" fillId="0" borderId="18" xfId="1" applyFont="1" applyBorder="1"/>
    <xf numFmtId="44" fontId="0" fillId="0" borderId="4" xfId="1" applyFont="1" applyBorder="1"/>
    <xf numFmtId="44" fontId="0" fillId="0" borderId="19" xfId="1" applyFont="1" applyBorder="1"/>
    <xf numFmtId="44" fontId="0" fillId="0" borderId="7" xfId="0" applyNumberFormat="1" applyBorder="1"/>
    <xf numFmtId="0" fontId="6" fillId="0" borderId="3" xfId="0" applyFont="1" applyBorder="1"/>
    <xf numFmtId="0" fontId="6" fillId="0" borderId="21" xfId="0" applyFont="1" applyBorder="1"/>
    <xf numFmtId="0" fontId="7" fillId="0" borderId="3" xfId="2" applyFont="1" applyBorder="1"/>
    <xf numFmtId="0" fontId="6" fillId="0" borderId="22" xfId="0" applyFont="1" applyBorder="1"/>
    <xf numFmtId="0" fontId="6" fillId="0" borderId="2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7" fillId="0" borderId="12" xfId="2" applyFont="1" applyBorder="1"/>
    <xf numFmtId="0" fontId="0" fillId="0" borderId="6" xfId="0" applyBorder="1" applyAlignment="1">
      <alignment horizontal="right"/>
    </xf>
    <xf numFmtId="0" fontId="8" fillId="0" borderId="0" xfId="0" applyFont="1" applyAlignment="1">
      <alignment horizontal="center"/>
    </xf>
  </cellXfs>
  <cellStyles count="4">
    <cellStyle name="Currency" xfId="1" builtinId="4"/>
    <cellStyle name="Hyperlink" xfId="2" builtinId="8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15</xdr:row>
      <xdr:rowOff>76200</xdr:rowOff>
    </xdr:from>
    <xdr:to>
      <xdr:col>7</xdr:col>
      <xdr:colOff>504705</xdr:colOff>
      <xdr:row>29</xdr:row>
      <xdr:rowOff>121920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1" y="2529840"/>
          <a:ext cx="5741052" cy="2606040"/>
        </a:xfrm>
        <a:prstGeom prst="rect">
          <a:avLst/>
        </a:prstGeom>
      </xdr:spPr>
    </xdr:pic>
    <xdr:clientData/>
  </xdr:twoCellAnchor>
  <xdr:twoCellAnchor editAs="oneCell">
    <xdr:from>
      <xdr:col>0</xdr:col>
      <xdr:colOff>15239</xdr:colOff>
      <xdr:row>33</xdr:row>
      <xdr:rowOff>129540</xdr:rowOff>
    </xdr:from>
    <xdr:to>
      <xdr:col>7</xdr:col>
      <xdr:colOff>495604</xdr:colOff>
      <xdr:row>47</xdr:row>
      <xdr:rowOff>160020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39" y="5875020"/>
          <a:ext cx="5792913" cy="25908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51</xdr:row>
      <xdr:rowOff>167640</xdr:rowOff>
    </xdr:from>
    <xdr:to>
      <xdr:col>7</xdr:col>
      <xdr:colOff>507227</xdr:colOff>
      <xdr:row>64</xdr:row>
      <xdr:rowOff>123093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100" y="9753600"/>
          <a:ext cx="5791200" cy="23328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1</xdr:row>
      <xdr:rowOff>1</xdr:rowOff>
    </xdr:from>
    <xdr:to>
      <xdr:col>9</xdr:col>
      <xdr:colOff>594360</xdr:colOff>
      <xdr:row>40</xdr:row>
      <xdr:rowOff>51528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460" y="182881"/>
          <a:ext cx="5448300" cy="7183847"/>
        </a:xfrm>
        <a:prstGeom prst="rect">
          <a:avLst/>
        </a:prstGeom>
      </xdr:spPr>
    </xdr:pic>
    <xdr:clientData/>
  </xdr:twoCellAnchor>
  <xdr:twoCellAnchor editAs="oneCell">
    <xdr:from>
      <xdr:col>1</xdr:col>
      <xdr:colOff>7620</xdr:colOff>
      <xdr:row>43</xdr:row>
      <xdr:rowOff>44623</xdr:rowOff>
    </xdr:from>
    <xdr:to>
      <xdr:col>9</xdr:col>
      <xdr:colOff>586740</xdr:colOff>
      <xdr:row>83</xdr:row>
      <xdr:rowOff>88393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7220" y="7908463"/>
          <a:ext cx="5455920" cy="735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yourpoolhq.com/pentair-022005-intellifloxf-pump.html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yourpoolhq.com/hayward-hcp3400vsp-ecostar-c-pump.html" TargetMode="External"/><Relationship Id="rId1" Type="http://schemas.openxmlformats.org/officeDocument/2006/relationships/hyperlink" Target="http://www.yourpoolhq.com/hayward-hcp3400vsp-ecostar-c-pump.html" TargetMode="External"/><Relationship Id="rId6" Type="http://schemas.openxmlformats.org/officeDocument/2006/relationships/hyperlink" Target="https://www.poolsupplyunlimited.com/sta-rite-intellipro-p6e6xs4h-209l-pool-pump/96186p1" TargetMode="External"/><Relationship Id="rId5" Type="http://schemas.openxmlformats.org/officeDocument/2006/relationships/hyperlink" Target="https://www.poolsupplyunlimited.com/sta-rite-intellipro-p6e6xs4h-209l-pool-pump/96186p1" TargetMode="External"/><Relationship Id="rId4" Type="http://schemas.openxmlformats.org/officeDocument/2006/relationships/hyperlink" Target="http://www.yourpoolhq.com/pentair-022005-intellifloxf-pump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poolsupplyunlimited.com/StaRiteP6E6H209LPoolPump/96610p1?gclid=CPiHudOJ38wCFYqPfgodcEYHLA" TargetMode="External"/><Relationship Id="rId2" Type="http://schemas.openxmlformats.org/officeDocument/2006/relationships/hyperlink" Target="https://www.poolsupplyunlimited.com/Pentair022013WhisperFloXF3HPPoolPump208230VXF12/136091p1?gclid=CJbby7uJ38wCFZNgfgod_9cKBQ" TargetMode="External"/><Relationship Id="rId1" Type="http://schemas.openxmlformats.org/officeDocument/2006/relationships/hyperlink" Target="https://www.poolsupplyunlimited.com/pentair-345209-pool-pump/69411p1" TargetMode="External"/><Relationship Id="rId4" Type="http://schemas.openxmlformats.org/officeDocument/2006/relationships/hyperlink" Target="http://www.sunplay.com/pentair-whisperfloxf-pump-022013?gclid=CKnc8vmJ38wCFYqPfgodNVEHKQ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6"/>
  <sheetViews>
    <sheetView zoomScaleNormal="100" workbookViewId="0">
      <selection activeCell="K17" sqref="K17"/>
    </sheetView>
  </sheetViews>
  <sheetFormatPr defaultRowHeight="14.4" x14ac:dyDescent="0.3"/>
  <cols>
    <col min="1" max="1" width="0.5546875" customWidth="1"/>
    <col min="2" max="2" width="10.88671875" customWidth="1"/>
    <col min="3" max="3" width="32.6640625" bestFit="1" customWidth="1"/>
    <col min="4" max="4" width="3.33203125" bestFit="1" customWidth="1"/>
    <col min="5" max="5" width="11.109375" bestFit="1" customWidth="1"/>
    <col min="6" max="6" width="10.109375" bestFit="1" customWidth="1"/>
    <col min="7" max="7" width="8.6640625" bestFit="1" customWidth="1"/>
    <col min="8" max="8" width="13.44140625" bestFit="1" customWidth="1"/>
    <col min="9" max="9" width="12.88671875" bestFit="1" customWidth="1"/>
    <col min="10" max="10" width="14.33203125" bestFit="1" customWidth="1"/>
    <col min="11" max="11" width="45.6640625" bestFit="1" customWidth="1"/>
  </cols>
  <sheetData>
    <row r="1" spans="2:11" ht="3" customHeight="1" thickBot="1" x14ac:dyDescent="0.35"/>
    <row r="2" spans="2:11" s="18" customFormat="1" ht="15" thickBot="1" x14ac:dyDescent="0.35">
      <c r="B2" s="19" t="s">
        <v>2</v>
      </c>
      <c r="C2" s="21" t="s">
        <v>1</v>
      </c>
      <c r="D2" s="20" t="s">
        <v>0</v>
      </c>
      <c r="E2" s="21" t="s">
        <v>7</v>
      </c>
      <c r="F2" s="20" t="s">
        <v>3</v>
      </c>
      <c r="G2" s="21" t="s">
        <v>5</v>
      </c>
      <c r="H2" s="21" t="s">
        <v>6</v>
      </c>
      <c r="I2" s="44" t="s">
        <v>34</v>
      </c>
      <c r="J2" s="53" t="s">
        <v>35</v>
      </c>
      <c r="K2" s="54" t="s">
        <v>37</v>
      </c>
    </row>
    <row r="3" spans="2:11" x14ac:dyDescent="0.3">
      <c r="B3" s="22">
        <v>42629</v>
      </c>
      <c r="C3" s="10" t="s">
        <v>33</v>
      </c>
      <c r="D3" s="3">
        <v>3</v>
      </c>
      <c r="E3" s="12">
        <v>1250</v>
      </c>
      <c r="F3" s="14">
        <v>250</v>
      </c>
      <c r="G3" s="12"/>
      <c r="H3" s="12"/>
      <c r="I3" s="45">
        <f>((E3+G3)*1.08)+F3+H3</f>
        <v>1600</v>
      </c>
      <c r="J3" s="49" t="s">
        <v>36</v>
      </c>
      <c r="K3" s="50" t="s">
        <v>38</v>
      </c>
    </row>
    <row r="4" spans="2:11" x14ac:dyDescent="0.3">
      <c r="B4" s="23"/>
      <c r="C4" s="11"/>
      <c r="D4" s="4"/>
      <c r="E4" s="13"/>
      <c r="F4" s="5"/>
      <c r="G4" s="13"/>
      <c r="H4" s="13"/>
      <c r="I4" s="46"/>
      <c r="J4" s="49"/>
      <c r="K4" s="50"/>
    </row>
    <row r="5" spans="2:11" ht="27.6" customHeight="1" x14ac:dyDescent="0.3">
      <c r="B5" s="23"/>
      <c r="C5" s="41" t="s">
        <v>39</v>
      </c>
      <c r="D5" s="4">
        <v>3</v>
      </c>
      <c r="E5" s="13">
        <v>1299</v>
      </c>
      <c r="F5" s="5">
        <v>250</v>
      </c>
      <c r="G5" s="13"/>
      <c r="H5" s="13"/>
      <c r="I5" s="46">
        <f>((E5+G5)*1.08)+F5+H5</f>
        <v>1652.92</v>
      </c>
      <c r="J5" s="51" t="s">
        <v>47</v>
      </c>
      <c r="K5" s="50" t="s">
        <v>42</v>
      </c>
    </row>
    <row r="6" spans="2:11" x14ac:dyDescent="0.3">
      <c r="B6" s="23"/>
      <c r="C6" s="41"/>
      <c r="D6" s="4"/>
      <c r="E6" s="13"/>
      <c r="F6" s="5"/>
      <c r="G6" s="13"/>
      <c r="H6" s="13"/>
      <c r="I6" s="46"/>
      <c r="J6" s="51"/>
      <c r="K6" s="50"/>
    </row>
    <row r="7" spans="2:11" ht="28.8" x14ac:dyDescent="0.3">
      <c r="B7" s="23"/>
      <c r="C7" s="41" t="s">
        <v>43</v>
      </c>
      <c r="D7" s="4">
        <v>3</v>
      </c>
      <c r="E7" s="13">
        <v>1169.99</v>
      </c>
      <c r="F7" s="5">
        <v>250</v>
      </c>
      <c r="G7" s="13"/>
      <c r="H7" s="13"/>
      <c r="I7" s="46">
        <f>((E7+G7)*1.08)+F7+H7</f>
        <v>1513.5892000000001</v>
      </c>
      <c r="J7" s="51" t="s">
        <v>47</v>
      </c>
      <c r="K7" s="50" t="s">
        <v>42</v>
      </c>
    </row>
    <row r="8" spans="2:11" x14ac:dyDescent="0.3">
      <c r="B8" s="24"/>
      <c r="C8" s="11"/>
      <c r="D8" s="4"/>
      <c r="E8" s="13"/>
      <c r="F8" s="5"/>
      <c r="G8" s="13"/>
      <c r="H8" s="13"/>
      <c r="I8" s="46"/>
      <c r="J8" s="49"/>
      <c r="K8" s="50"/>
    </row>
    <row r="9" spans="2:11" ht="28.8" x14ac:dyDescent="0.3">
      <c r="B9" s="25"/>
      <c r="C9" s="43" t="s">
        <v>44</v>
      </c>
      <c r="D9" s="15">
        <v>3</v>
      </c>
      <c r="E9" s="16">
        <v>1094.07</v>
      </c>
      <c r="F9" s="17">
        <v>250</v>
      </c>
      <c r="G9" s="16"/>
      <c r="H9" s="16"/>
      <c r="I9" s="47">
        <f>((E9+G9)*1.08)+F9+H9</f>
        <v>1431.5956000000001</v>
      </c>
      <c r="J9" s="55" t="s">
        <v>47</v>
      </c>
      <c r="K9" s="52" t="s">
        <v>42</v>
      </c>
    </row>
    <row r="10" spans="2:11" ht="3" customHeight="1" x14ac:dyDescent="0.3">
      <c r="B10" s="7"/>
      <c r="C10" s="4"/>
      <c r="D10" s="4"/>
      <c r="E10" s="4"/>
      <c r="F10" s="4"/>
      <c r="G10" s="4"/>
      <c r="H10" s="4"/>
      <c r="I10" s="6"/>
    </row>
    <row r="11" spans="2:11" ht="15" thickBot="1" x14ac:dyDescent="0.35">
      <c r="B11" s="8"/>
      <c r="C11" s="9"/>
      <c r="D11" s="9"/>
      <c r="E11" s="9"/>
      <c r="F11" s="9"/>
      <c r="G11" s="56" t="s">
        <v>32</v>
      </c>
      <c r="H11" s="56"/>
      <c r="I11" s="48">
        <f>AVERAGE(I3:I9)</f>
        <v>1549.5262000000002</v>
      </c>
    </row>
    <row r="12" spans="2:11" x14ac:dyDescent="0.3">
      <c r="H12" t="s">
        <v>48</v>
      </c>
      <c r="I12" s="2">
        <f>I11-F9</f>
        <v>1299.5262000000002</v>
      </c>
      <c r="J12" s="2"/>
    </row>
    <row r="13" spans="2:11" x14ac:dyDescent="0.3">
      <c r="J13" s="1"/>
    </row>
    <row r="14" spans="2:11" x14ac:dyDescent="0.3">
      <c r="F14" s="2"/>
      <c r="J14" s="2"/>
    </row>
    <row r="15" spans="2:11" ht="15.6" x14ac:dyDescent="0.3">
      <c r="B15" s="57" t="s">
        <v>46</v>
      </c>
      <c r="C15" s="57"/>
      <c r="F15" s="2"/>
    </row>
    <row r="16" spans="2:11" x14ac:dyDescent="0.3">
      <c r="J16" s="2"/>
    </row>
    <row r="17" spans="2:10" x14ac:dyDescent="0.3">
      <c r="J17" s="2"/>
    </row>
    <row r="18" spans="2:10" x14ac:dyDescent="0.3">
      <c r="F18" s="2"/>
    </row>
    <row r="31" spans="2:10" x14ac:dyDescent="0.3">
      <c r="B31" s="42" t="s">
        <v>40</v>
      </c>
    </row>
    <row r="49" spans="2:2" x14ac:dyDescent="0.3">
      <c r="B49" s="42" t="s">
        <v>41</v>
      </c>
    </row>
    <row r="66" spans="2:2" x14ac:dyDescent="0.3">
      <c r="B66" s="42" t="s">
        <v>45</v>
      </c>
    </row>
  </sheetData>
  <mergeCells count="2">
    <mergeCell ref="G11:H11"/>
    <mergeCell ref="B15:C15"/>
  </mergeCells>
  <hyperlinks>
    <hyperlink ref="J5" r:id="rId1" display="Webscrapping"/>
    <hyperlink ref="B31" r:id="rId2"/>
    <hyperlink ref="B49" r:id="rId3"/>
    <hyperlink ref="J7" r:id="rId4" display="Webscrapping"/>
    <hyperlink ref="J9" r:id="rId5" display="Webscrapping"/>
    <hyperlink ref="B66" r:id="rId6"/>
  </hyperlinks>
  <pageMargins left="0.7" right="0.7" top="0.75" bottom="0.75" header="0.3" footer="0.3"/>
  <pageSetup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9" workbookViewId="0">
      <selection activeCell="N24" sqref="N24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zoomScale="90" zoomScaleNormal="90" workbookViewId="0">
      <selection activeCell="D30" sqref="D30"/>
    </sheetView>
  </sheetViews>
  <sheetFormatPr defaultRowHeight="14.4" x14ac:dyDescent="0.3"/>
  <cols>
    <col min="2" max="2" width="97.44140625" customWidth="1"/>
    <col min="3" max="3" width="11.6640625" bestFit="1" customWidth="1"/>
    <col min="4" max="4" width="97.44140625" customWidth="1"/>
  </cols>
  <sheetData>
    <row r="1" spans="1:4" x14ac:dyDescent="0.3">
      <c r="A1" s="26" t="s">
        <v>8</v>
      </c>
    </row>
    <row r="2" spans="1:4" x14ac:dyDescent="0.3">
      <c r="A2" s="27" t="s">
        <v>9</v>
      </c>
      <c r="B2" s="27" t="s">
        <v>10</v>
      </c>
      <c r="C2" s="27" t="s">
        <v>7</v>
      </c>
      <c r="D2" s="27" t="s">
        <v>11</v>
      </c>
    </row>
    <row r="3" spans="1:4" x14ac:dyDescent="0.3">
      <c r="A3" s="27">
        <v>1</v>
      </c>
      <c r="B3" s="27" t="s">
        <v>12</v>
      </c>
      <c r="C3" s="28">
        <v>820.3</v>
      </c>
      <c r="D3" s="29" t="s">
        <v>13</v>
      </c>
    </row>
    <row r="4" spans="1:4" x14ac:dyDescent="0.3">
      <c r="A4" s="27">
        <v>2</v>
      </c>
      <c r="B4" s="27" t="s">
        <v>14</v>
      </c>
      <c r="C4" s="28">
        <v>837.21</v>
      </c>
      <c r="D4" s="29" t="s">
        <v>15</v>
      </c>
    </row>
    <row r="5" spans="1:4" x14ac:dyDescent="0.3">
      <c r="A5" s="27">
        <v>3</v>
      </c>
      <c r="B5" s="27" t="s">
        <v>16</v>
      </c>
      <c r="C5" s="28">
        <v>781.8</v>
      </c>
      <c r="D5" s="29" t="s">
        <v>17</v>
      </c>
    </row>
    <row r="6" spans="1:4" x14ac:dyDescent="0.3">
      <c r="A6" s="27">
        <v>4</v>
      </c>
      <c r="B6" s="27" t="s">
        <v>18</v>
      </c>
      <c r="C6" s="28">
        <v>819.95</v>
      </c>
      <c r="D6" s="29" t="s">
        <v>19</v>
      </c>
    </row>
    <row r="7" spans="1:4" x14ac:dyDescent="0.3">
      <c r="A7" s="27">
        <v>5</v>
      </c>
      <c r="B7" s="27" t="s">
        <v>20</v>
      </c>
      <c r="C7" s="28">
        <v>839.95</v>
      </c>
      <c r="D7" s="27" t="s">
        <v>21</v>
      </c>
    </row>
    <row r="8" spans="1:4" x14ac:dyDescent="0.3">
      <c r="A8" s="30">
        <v>6</v>
      </c>
      <c r="B8" s="27" t="s">
        <v>16</v>
      </c>
      <c r="C8" s="31">
        <v>787</v>
      </c>
      <c r="D8" s="27" t="s">
        <v>22</v>
      </c>
    </row>
    <row r="9" spans="1:4" x14ac:dyDescent="0.3">
      <c r="A9" s="30">
        <v>7</v>
      </c>
      <c r="B9" s="27" t="s">
        <v>23</v>
      </c>
      <c r="C9" s="31">
        <v>772.66</v>
      </c>
      <c r="D9" s="27" t="s">
        <v>24</v>
      </c>
    </row>
    <row r="10" spans="1:4" x14ac:dyDescent="0.3">
      <c r="A10" s="30">
        <v>8</v>
      </c>
      <c r="B10" s="27" t="s">
        <v>25</v>
      </c>
      <c r="C10" s="31">
        <v>854.3</v>
      </c>
      <c r="D10" s="27" t="s">
        <v>26</v>
      </c>
    </row>
    <row r="11" spans="1:4" x14ac:dyDescent="0.3">
      <c r="B11" s="32" t="s">
        <v>27</v>
      </c>
      <c r="C11" s="33">
        <f>AVERAGE(C3:C10)</f>
        <v>814.14625000000001</v>
      </c>
    </row>
    <row r="13" spans="1:4" x14ac:dyDescent="0.3">
      <c r="B13" s="35" t="s">
        <v>31</v>
      </c>
      <c r="C13" s="36">
        <v>0.08</v>
      </c>
    </row>
    <row r="14" spans="1:4" x14ac:dyDescent="0.3">
      <c r="B14" s="35" t="s">
        <v>29</v>
      </c>
      <c r="C14" s="34">
        <f>C11*1.08</f>
        <v>879.27795000000003</v>
      </c>
    </row>
    <row r="15" spans="1:4" x14ac:dyDescent="0.3">
      <c r="B15" s="35" t="s">
        <v>3</v>
      </c>
      <c r="C15" s="2">
        <f>AVERAGE('Pumps w VFD'!F3:F9)</f>
        <v>250</v>
      </c>
    </row>
    <row r="16" spans="1:4" x14ac:dyDescent="0.3">
      <c r="B16" s="35" t="s">
        <v>28</v>
      </c>
      <c r="C16" s="2">
        <f>'Pumps w VFD'!J14</f>
        <v>0</v>
      </c>
    </row>
    <row r="17" spans="2:3" x14ac:dyDescent="0.3">
      <c r="B17" s="35"/>
    </row>
    <row r="18" spans="2:3" x14ac:dyDescent="0.3">
      <c r="B18" s="38" t="s">
        <v>4</v>
      </c>
      <c r="C18" s="39">
        <f>SUM(C14:C16)</f>
        <v>1129.2779500000001</v>
      </c>
    </row>
    <row r="19" spans="2:3" x14ac:dyDescent="0.3">
      <c r="B19" s="35"/>
    </row>
    <row r="20" spans="2:3" x14ac:dyDescent="0.3">
      <c r="B20" s="37" t="s">
        <v>30</v>
      </c>
      <c r="C20" s="40">
        <f>'Pumps w VFD'!I11-'Base Cost'!C18</f>
        <v>420.2482500000001</v>
      </c>
    </row>
  </sheetData>
  <hyperlinks>
    <hyperlink ref="D3" r:id="rId1"/>
    <hyperlink ref="D4" r:id="rId2"/>
    <hyperlink ref="D5" r:id="rId3"/>
    <hyperlink ref="D6" r:id="rId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Pumps w VFD</vt:lpstr>
      <vt:lpstr>Installed Project</vt:lpstr>
      <vt:lpstr>Base Cost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D'Williams, Theodore</dc:creator>
  <cp:lastModifiedBy>Ryan Cho</cp:lastModifiedBy>
  <dcterms:created xsi:type="dcterms:W3CDTF">2016-11-24T05:19:56Z</dcterms:created>
  <dcterms:modified xsi:type="dcterms:W3CDTF">2017-01-10T15:07:22Z</dcterms:modified>
</cp:coreProperties>
</file>