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RV-EES\Jobs\264814 SCE Workpaper Revisions 2016-2017\(023.1) SCE17RN009 - Anti-Sweat Heat (ASH) Controls\2017 Updated Workpaper Files\Deliverables\"/>
    </mc:Choice>
  </mc:AlternateContent>
  <bookViews>
    <workbookView xWindow="0" yWindow="0" windowWidth="28800" windowHeight="11235"/>
  </bookViews>
  <sheets>
    <sheet name="Cost Calcula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J27" i="1"/>
  <c r="I27" i="1"/>
  <c r="I26" i="1"/>
  <c r="I14" i="1"/>
  <c r="H14" i="1"/>
  <c r="I15" i="1"/>
  <c r="H15" i="1"/>
  <c r="F27" i="1" l="1"/>
  <c r="F26" i="1"/>
  <c r="H27" i="1" l="1"/>
  <c r="H26" i="1"/>
  <c r="G26" i="1"/>
  <c r="G27" i="1" s="1"/>
  <c r="G15" i="1" l="1"/>
  <c r="F15" i="1"/>
  <c r="E15" i="1"/>
  <c r="G14" i="1"/>
  <c r="F14" i="1"/>
  <c r="E14" i="1"/>
  <c r="H8" i="1"/>
  <c r="D27" i="1" s="1"/>
  <c r="K27" i="1" s="1"/>
  <c r="I8" i="1"/>
  <c r="E27" i="1" s="1"/>
  <c r="I7" i="1"/>
  <c r="E26" i="1" s="1"/>
  <c r="H7" i="1"/>
  <c r="D26" i="1" s="1"/>
  <c r="K26" i="1" s="1"/>
  <c r="J8" i="1" l="1"/>
  <c r="J15" i="1"/>
  <c r="J14" i="1"/>
  <c r="J7" i="1"/>
</calcChain>
</file>

<file path=xl/sharedStrings.xml><?xml version="1.0" encoding="utf-8"?>
<sst xmlns="http://schemas.openxmlformats.org/spreadsheetml/2006/main" count="51" uniqueCount="27">
  <si>
    <t>Labor Cost</t>
  </si>
  <si>
    <t>Installed Cost</t>
  </si>
  <si>
    <t>Equipment</t>
  </si>
  <si>
    <t># of Doors</t>
  </si>
  <si>
    <t>Materials Cost</t>
  </si>
  <si>
    <t>Total</t>
  </si>
  <si>
    <t>Per Door</t>
  </si>
  <si>
    <t>Regional Multipliers</t>
  </si>
  <si>
    <t>Materials Cost (%)</t>
  </si>
  <si>
    <t>Labor Cost
(%)</t>
  </si>
  <si>
    <t>Installed Cost
(%)</t>
  </si>
  <si>
    <t>Cost Multipliers Source - 2016 RSMEans City Indexes - Weighted Average for Los Angeles</t>
  </si>
  <si>
    <t>&lt;-------</t>
  </si>
  <si>
    <t>Cost Calculation Methodology:</t>
  </si>
  <si>
    <t>[1] BASE COST Table taken from the study analysis results as shows from Column AU in the reference attachment 
       "Anti-Sweat Door Heater Controls_NEEP_ICS4 Final June 23 2015"</t>
  </si>
  <si>
    <t xml:space="preserve">[2] City Index multipliers for Los Angeles for material, labor, and total cost is taken from 2016 RSMEans </t>
  </si>
  <si>
    <t>REGION SPECIFIC - Estimated Total Cost Results, Efficient Measure (Per Circuit)</t>
  </si>
  <si>
    <t>(023) SCE17RN009 - Anti-Sweat Heat (ASH) Controls - Cost Calculation</t>
  </si>
  <si>
    <t>[3] In the REGION SPECIFIC table, multipliers in step [2] are used to calculate material, labor, and total costs for both coolers and freezers.</t>
  </si>
  <si>
    <t>Location Factors</t>
  </si>
  <si>
    <t>Measure Cost Per Door</t>
  </si>
  <si>
    <t>Basecase Cost Per Door</t>
  </si>
  <si>
    <t>Material</t>
  </si>
  <si>
    <t>Labor</t>
  </si>
  <si>
    <t>RF-48112: Cooler Door</t>
  </si>
  <si>
    <t>RF-12098: Freezer Door</t>
  </si>
  <si>
    <t>No Adjusted COST - Estimated Total Cost Results, Efficient Measure (Per Circuit) [1]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</si>
</sst>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quotePrefix="1" applyFont="1" applyFill="1"/>
    <xf numFmtId="0" fontId="3" fillId="2" borderId="0" xfId="0" applyFont="1" applyFill="1"/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542925</xdr:colOff>
      <xdr:row>5</xdr:row>
      <xdr:rowOff>152400</xdr:rowOff>
    </xdr:from>
    <xdr:to>
      <xdr:col>22</xdr:col>
      <xdr:colOff>447077</xdr:colOff>
      <xdr:row>28</xdr:row>
      <xdr:rowOff>56543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63300" y="1104900"/>
          <a:ext cx="4780952" cy="4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7"/>
  <sheetViews>
    <sheetView tabSelected="1" workbookViewId="0">
      <selection activeCell="C4" sqref="C4:J4"/>
    </sheetView>
  </sheetViews>
  <sheetFormatPr defaultRowHeight="15" x14ac:dyDescent="0.25"/>
  <cols>
    <col min="1" max="2" width="9.140625" style="1"/>
    <col min="3" max="3" width="22.7109375" style="1" customWidth="1"/>
    <col min="4" max="4" width="9.5703125" style="1" customWidth="1"/>
    <col min="5" max="5" width="8.85546875" style="1" customWidth="1"/>
    <col min="6" max="7" width="9.140625" style="1" customWidth="1"/>
    <col min="8" max="8" width="9.140625" style="1"/>
    <col min="9" max="9" width="9.42578125" style="1" bestFit="1" customWidth="1"/>
    <col min="10" max="10" width="9.28515625" style="1" bestFit="1" customWidth="1"/>
    <col min="11" max="11" width="9.42578125" style="1" bestFit="1" customWidth="1"/>
    <col min="12" max="14" width="14.140625" style="1" customWidth="1"/>
    <col min="15" max="16384" width="9.140625" style="1"/>
  </cols>
  <sheetData>
    <row r="2" spans="3:16" ht="18.75" x14ac:dyDescent="0.3">
      <c r="C2" s="4" t="s">
        <v>17</v>
      </c>
    </row>
    <row r="4" spans="3:16" ht="15" customHeight="1" x14ac:dyDescent="0.25">
      <c r="C4" s="12" t="s">
        <v>26</v>
      </c>
      <c r="D4" s="12"/>
      <c r="E4" s="12"/>
      <c r="F4" s="12"/>
      <c r="G4" s="12"/>
      <c r="H4" s="12"/>
      <c r="I4" s="12"/>
      <c r="J4" s="12"/>
      <c r="K4" s="5"/>
      <c r="L4" s="5"/>
      <c r="M4" s="5"/>
      <c r="N4" s="5"/>
    </row>
    <row r="5" spans="3:16" ht="15" customHeight="1" x14ac:dyDescent="0.25">
      <c r="C5" s="12" t="s">
        <v>2</v>
      </c>
      <c r="D5" s="12" t="s">
        <v>3</v>
      </c>
      <c r="E5" s="12" t="s">
        <v>5</v>
      </c>
      <c r="F5" s="12"/>
      <c r="G5" s="12"/>
      <c r="H5" s="12" t="s">
        <v>6</v>
      </c>
      <c r="I5" s="12"/>
      <c r="J5" s="12"/>
      <c r="K5" s="5"/>
      <c r="L5" s="12" t="s">
        <v>7</v>
      </c>
      <c r="M5" s="12"/>
      <c r="N5" s="12"/>
      <c r="P5" s="2" t="s">
        <v>11</v>
      </c>
    </row>
    <row r="6" spans="3:16" ht="25.5" x14ac:dyDescent="0.25">
      <c r="C6" s="12"/>
      <c r="D6" s="12"/>
      <c r="E6" s="11" t="s">
        <v>4</v>
      </c>
      <c r="F6" s="11" t="s">
        <v>0</v>
      </c>
      <c r="G6" s="11" t="s">
        <v>1</v>
      </c>
      <c r="H6" s="11" t="s">
        <v>4</v>
      </c>
      <c r="I6" s="11" t="s">
        <v>0</v>
      </c>
      <c r="J6" s="11" t="s">
        <v>1</v>
      </c>
      <c r="K6" s="5"/>
      <c r="L6" s="11" t="s">
        <v>8</v>
      </c>
      <c r="M6" s="11" t="s">
        <v>9</v>
      </c>
      <c r="N6" s="11" t="s">
        <v>10</v>
      </c>
    </row>
    <row r="7" spans="3:16" ht="18.75" x14ac:dyDescent="0.3">
      <c r="C7" s="6" t="s">
        <v>24</v>
      </c>
      <c r="D7" s="6">
        <v>10</v>
      </c>
      <c r="E7" s="7">
        <v>1063.4044624532021</v>
      </c>
      <c r="F7" s="8">
        <v>202.70999999999998</v>
      </c>
      <c r="G7" s="7">
        <v>1266.1144624532021</v>
      </c>
      <c r="H7" s="9">
        <f>E7/$D7</f>
        <v>106.34044624532021</v>
      </c>
      <c r="I7" s="9">
        <f>F7/$D7</f>
        <v>20.270999999999997</v>
      </c>
      <c r="J7" s="9">
        <f>H7+I7</f>
        <v>126.61144624532021</v>
      </c>
      <c r="K7" s="5"/>
      <c r="L7" s="10">
        <v>1.002</v>
      </c>
      <c r="M7" s="10">
        <v>1.1719999999999999</v>
      </c>
      <c r="N7" s="10">
        <v>1.077</v>
      </c>
      <c r="O7" s="3" t="s">
        <v>12</v>
      </c>
    </row>
    <row r="8" spans="3:16" x14ac:dyDescent="0.25">
      <c r="C8" s="6" t="s">
        <v>25</v>
      </c>
      <c r="D8" s="6">
        <v>4.5</v>
      </c>
      <c r="E8" s="7">
        <v>1063.4044624532021</v>
      </c>
      <c r="F8" s="8">
        <v>202.70999999999998</v>
      </c>
      <c r="G8" s="7">
        <v>1266.1144624532021</v>
      </c>
      <c r="H8" s="9">
        <f t="shared" ref="H8" si="0">E8/$D8</f>
        <v>236.31210276737824</v>
      </c>
      <c r="I8" s="9">
        <f t="shared" ref="I8" si="1">F8/$D8</f>
        <v>45.04666666666666</v>
      </c>
      <c r="J8" s="9">
        <f t="shared" ref="J8" si="2">H8+I8</f>
        <v>281.35876943404492</v>
      </c>
      <c r="K8" s="5"/>
      <c r="L8" s="5"/>
      <c r="M8" s="5"/>
      <c r="N8" s="5"/>
    </row>
    <row r="9" spans="3:16" x14ac:dyDescent="0.25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3:16" x14ac:dyDescent="0.25"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3:16" x14ac:dyDescent="0.25">
      <c r="C11" s="12" t="s">
        <v>16</v>
      </c>
      <c r="D11" s="12"/>
      <c r="E11" s="12"/>
      <c r="F11" s="12"/>
      <c r="G11" s="12"/>
      <c r="H11" s="12"/>
      <c r="I11" s="12"/>
      <c r="J11" s="12"/>
      <c r="K11" s="5"/>
      <c r="L11" s="5"/>
      <c r="M11" s="5"/>
      <c r="N11" s="5"/>
    </row>
    <row r="12" spans="3:16" x14ac:dyDescent="0.25">
      <c r="C12" s="12" t="s">
        <v>2</v>
      </c>
      <c r="D12" s="12" t="s">
        <v>3</v>
      </c>
      <c r="E12" s="12" t="s">
        <v>5</v>
      </c>
      <c r="F12" s="12"/>
      <c r="G12" s="12"/>
      <c r="H12" s="12" t="s">
        <v>6</v>
      </c>
      <c r="I12" s="12"/>
      <c r="J12" s="12"/>
      <c r="K12" s="5"/>
      <c r="L12" s="5"/>
      <c r="M12" s="5"/>
      <c r="N12" s="5"/>
    </row>
    <row r="13" spans="3:16" ht="25.5" x14ac:dyDescent="0.25">
      <c r="C13" s="12"/>
      <c r="D13" s="12"/>
      <c r="E13" s="11" t="s">
        <v>4</v>
      </c>
      <c r="F13" s="11" t="s">
        <v>0</v>
      </c>
      <c r="G13" s="11" t="s">
        <v>1</v>
      </c>
      <c r="H13" s="11" t="s">
        <v>4</v>
      </c>
      <c r="I13" s="11" t="s">
        <v>0</v>
      </c>
      <c r="J13" s="11" t="s">
        <v>1</v>
      </c>
      <c r="K13" s="5"/>
      <c r="L13" s="5"/>
      <c r="M13" s="5"/>
      <c r="N13" s="5"/>
    </row>
    <row r="14" spans="3:16" x14ac:dyDescent="0.25">
      <c r="C14" s="6" t="s">
        <v>24</v>
      </c>
      <c r="D14" s="6">
        <v>10</v>
      </c>
      <c r="E14" s="7">
        <f>E7*$L$7</f>
        <v>1065.5312713781084</v>
      </c>
      <c r="F14" s="8">
        <f>F7*$M$7</f>
        <v>237.57611999999997</v>
      </c>
      <c r="G14" s="7">
        <f>G7*$N$7</f>
        <v>1363.6052760620987</v>
      </c>
      <c r="H14" s="9">
        <f>ROUND(E14/$D14,2)</f>
        <v>106.55</v>
      </c>
      <c r="I14" s="9">
        <f>ROUND(F14/$D14,2)</f>
        <v>23.76</v>
      </c>
      <c r="J14" s="9">
        <f>H14+I14</f>
        <v>130.31</v>
      </c>
      <c r="K14" s="5"/>
      <c r="L14" s="5"/>
      <c r="M14" s="5"/>
      <c r="N14" s="5"/>
    </row>
    <row r="15" spans="3:16" x14ac:dyDescent="0.25">
      <c r="C15" s="6" t="s">
        <v>25</v>
      </c>
      <c r="D15" s="6">
        <v>4.5</v>
      </c>
      <c r="E15" s="7">
        <f>E8*$L$7</f>
        <v>1065.5312713781084</v>
      </c>
      <c r="F15" s="8">
        <f>F8*$M$7</f>
        <v>237.57611999999997</v>
      </c>
      <c r="G15" s="7">
        <f>G8*$N$7</f>
        <v>1363.6052760620987</v>
      </c>
      <c r="H15" s="9">
        <f>ROUND(E15/$D15,2)</f>
        <v>236.78</v>
      </c>
      <c r="I15" s="9">
        <f>ROUND(F15/$D15,2)</f>
        <v>52.79</v>
      </c>
      <c r="J15" s="9">
        <f t="shared" ref="J15" si="3">H15+I15</f>
        <v>289.57</v>
      </c>
      <c r="K15" s="5"/>
      <c r="L15" s="5"/>
      <c r="M15" s="5"/>
      <c r="N15" s="5"/>
    </row>
    <row r="16" spans="3:16" x14ac:dyDescent="0.25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8" spans="3:13" x14ac:dyDescent="0.25">
      <c r="C18" s="2" t="s">
        <v>13</v>
      </c>
    </row>
    <row r="19" spans="3:13" ht="35.25" customHeight="1" x14ac:dyDescent="0.25">
      <c r="C19" s="15" t="s">
        <v>14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3:13" x14ac:dyDescent="0.25">
      <c r="C20" s="1" t="s">
        <v>15</v>
      </c>
    </row>
    <row r="21" spans="3:13" x14ac:dyDescent="0.25">
      <c r="C21" s="1" t="s">
        <v>18</v>
      </c>
    </row>
    <row r="24" spans="3:13" ht="15" customHeight="1" x14ac:dyDescent="0.25">
      <c r="C24" s="12" t="s">
        <v>2</v>
      </c>
      <c r="D24" s="12" t="s">
        <v>21</v>
      </c>
      <c r="E24" s="12"/>
      <c r="F24" s="12"/>
      <c r="G24" s="13" t="s">
        <v>19</v>
      </c>
      <c r="H24" s="14"/>
      <c r="I24" s="12" t="s">
        <v>20</v>
      </c>
      <c r="J24" s="12"/>
      <c r="K24" s="12"/>
      <c r="L24" s="5"/>
    </row>
    <row r="25" spans="3:13" x14ac:dyDescent="0.25">
      <c r="C25" s="12"/>
      <c r="D25" s="11" t="s">
        <v>22</v>
      </c>
      <c r="E25" s="11" t="s">
        <v>23</v>
      </c>
      <c r="F25" s="11" t="s">
        <v>5</v>
      </c>
      <c r="G25" s="11" t="s">
        <v>22</v>
      </c>
      <c r="H25" s="11" t="s">
        <v>23</v>
      </c>
      <c r="I25" s="11" t="s">
        <v>22</v>
      </c>
      <c r="J25" s="11" t="s">
        <v>23</v>
      </c>
      <c r="K25" s="11" t="s">
        <v>5</v>
      </c>
      <c r="L25" s="5"/>
    </row>
    <row r="26" spans="3:13" x14ac:dyDescent="0.25">
      <c r="C26" s="6" t="s">
        <v>24</v>
      </c>
      <c r="D26" s="9">
        <f>H7</f>
        <v>106.34044624532021</v>
      </c>
      <c r="E26" s="9">
        <f>I7</f>
        <v>20.270999999999997</v>
      </c>
      <c r="F26" s="9">
        <f>D26+E26</f>
        <v>126.61144624532021</v>
      </c>
      <c r="G26" s="10">
        <f>L7</f>
        <v>1.002</v>
      </c>
      <c r="H26" s="10">
        <f>M7</f>
        <v>1.1719999999999999</v>
      </c>
      <c r="I26" s="9">
        <f>ROUND(D26*G26,2)</f>
        <v>106.55</v>
      </c>
      <c r="J26" s="9">
        <f>ROUND(E26*H26,2)</f>
        <v>23.76</v>
      </c>
      <c r="K26" s="9">
        <f>I26+J26</f>
        <v>130.31</v>
      </c>
      <c r="L26" s="5"/>
    </row>
    <row r="27" spans="3:13" x14ac:dyDescent="0.25">
      <c r="C27" s="6" t="s">
        <v>25</v>
      </c>
      <c r="D27" s="9">
        <f>H8</f>
        <v>236.31210276737824</v>
      </c>
      <c r="E27" s="9">
        <f>I8</f>
        <v>45.04666666666666</v>
      </c>
      <c r="F27" s="9">
        <f>D27+E27</f>
        <v>281.35876943404492</v>
      </c>
      <c r="G27" s="10">
        <f>G26</f>
        <v>1.002</v>
      </c>
      <c r="H27" s="10">
        <f>H26</f>
        <v>1.1719999999999999</v>
      </c>
      <c r="I27" s="9">
        <f>ROUND(D27*G27,2)</f>
        <v>236.78</v>
      </c>
      <c r="J27" s="9">
        <f>ROUND(E27*H27,2)</f>
        <v>52.79</v>
      </c>
      <c r="K27" s="9">
        <f>I27+J27</f>
        <v>289.57</v>
      </c>
      <c r="L27" s="5"/>
    </row>
  </sheetData>
  <mergeCells count="16">
    <mergeCell ref="I24:K24"/>
    <mergeCell ref="G24:H24"/>
    <mergeCell ref="C24:C25"/>
    <mergeCell ref="D24:F24"/>
    <mergeCell ref="L5:N5"/>
    <mergeCell ref="C19:M19"/>
    <mergeCell ref="C11:J11"/>
    <mergeCell ref="C12:C13"/>
    <mergeCell ref="D12:D13"/>
    <mergeCell ref="E12:G12"/>
    <mergeCell ref="H12:J12"/>
    <mergeCell ref="C4:J4"/>
    <mergeCell ref="C5:C6"/>
    <mergeCell ref="D5:D6"/>
    <mergeCell ref="E5:G5"/>
    <mergeCell ref="H5:J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Calculation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Casco, Lake</cp:lastModifiedBy>
  <dcterms:created xsi:type="dcterms:W3CDTF">2016-12-08T07:15:02Z</dcterms:created>
  <dcterms:modified xsi:type="dcterms:W3CDTF">2017-02-15T19:01:58Z</dcterms:modified>
</cp:coreProperties>
</file>