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chos1\Documents\2017\WP\Dispositions\Process Fan VFD PR008\Phase 1\Reference\"/>
    </mc:Choice>
  </mc:AlternateContent>
  <bookViews>
    <workbookView xWindow="0" yWindow="0" windowWidth="23040" windowHeight="10824" firstSheet="1" activeTab="1"/>
  </bookViews>
  <sheets>
    <sheet name="Savings Calculations" sheetId="2" state="hidden" r:id="rId1"/>
    <sheet name="Costs" sheetId="3" r:id="rId2"/>
  </sheets>
  <definedNames>
    <definedName name="_xlnm._FilterDatabase" localSheetId="1" hidden="1">Costs!$C$6:$G$16</definedName>
  </definedNames>
  <calcPr calcId="152511"/>
</workbook>
</file>

<file path=xl/calcChain.xml><?xml version="1.0" encoding="utf-8"?>
<calcChain xmlns="http://schemas.openxmlformats.org/spreadsheetml/2006/main">
  <c r="G16" i="3" l="1"/>
  <c r="E16" i="3"/>
  <c r="G15" i="3"/>
  <c r="E15" i="3"/>
  <c r="G14" i="3"/>
  <c r="E14" i="3"/>
  <c r="G13" i="3"/>
  <c r="E13" i="3"/>
  <c r="G12" i="3"/>
  <c r="E12" i="3"/>
  <c r="G11" i="3"/>
  <c r="E11" i="3"/>
  <c r="G10" i="3"/>
  <c r="E10" i="3"/>
  <c r="G9" i="3"/>
  <c r="E9" i="3"/>
  <c r="G8" i="3"/>
  <c r="E8" i="3"/>
  <c r="G7" i="3"/>
  <c r="E7" i="3"/>
  <c r="G3" i="3"/>
  <c r="E3" i="3"/>
  <c r="G2" i="3"/>
  <c r="J2" i="3" s="1"/>
  <c r="P2" i="3" s="1"/>
  <c r="E2" i="3"/>
  <c r="V14" i="2"/>
  <c r="S14" i="2"/>
  <c r="P14" i="2"/>
  <c r="N14" i="2"/>
  <c r="K14" i="2"/>
  <c r="H14" i="2"/>
  <c r="F14" i="2"/>
  <c r="C14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C20" i="2" s="1"/>
  <c r="H13" i="2"/>
  <c r="G13" i="2"/>
  <c r="F13" i="2"/>
  <c r="E13" i="2"/>
  <c r="D13" i="2"/>
  <c r="C13" i="2"/>
  <c r="B13" i="2"/>
  <c r="B20" i="2" s="1"/>
  <c r="W12" i="2"/>
  <c r="W14" i="2" s="1"/>
  <c r="V12" i="2"/>
  <c r="U12" i="2"/>
  <c r="U14" i="2" s="1"/>
  <c r="T12" i="2"/>
  <c r="T14" i="2" s="1"/>
  <c r="S12" i="2"/>
  <c r="R12" i="2"/>
  <c r="R14" i="2" s="1"/>
  <c r="Q12" i="2"/>
  <c r="Q14" i="2" s="1"/>
  <c r="P12" i="2"/>
  <c r="O12" i="2"/>
  <c r="O14" i="2" s="1"/>
  <c r="N12" i="2"/>
  <c r="M12" i="2"/>
  <c r="M14" i="2" s="1"/>
  <c r="L12" i="2"/>
  <c r="L14" i="2" s="1"/>
  <c r="K12" i="2"/>
  <c r="J12" i="2"/>
  <c r="J14" i="2" s="1"/>
  <c r="I12" i="2"/>
  <c r="I14" i="2" s="1"/>
  <c r="H12" i="2"/>
  <c r="G12" i="2"/>
  <c r="G14" i="2" s="1"/>
  <c r="F12" i="2"/>
  <c r="E12" i="2"/>
  <c r="E14" i="2" s="1"/>
  <c r="D12" i="2"/>
  <c r="D14" i="2" s="1"/>
  <c r="C12" i="2"/>
  <c r="C19" i="2" s="1"/>
  <c r="B12" i="2"/>
  <c r="B14" i="2" s="1"/>
  <c r="B21" i="2" s="1"/>
  <c r="B22" i="2" s="1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J6" i="3" l="1"/>
  <c r="Q3" i="3" s="1"/>
  <c r="J7" i="3"/>
  <c r="J1" i="3"/>
  <c r="C21" i="2"/>
  <c r="C22" i="2" s="1"/>
  <c r="B19" i="2"/>
  <c r="J3" i="3" l="1"/>
  <c r="O2" i="3" s="1"/>
  <c r="Q2" i="3"/>
  <c r="J8" i="3"/>
  <c r="O3" i="3" s="1"/>
  <c r="P3" i="3"/>
</calcChain>
</file>

<file path=xl/sharedStrings.xml><?xml version="1.0" encoding="utf-8"?>
<sst xmlns="http://schemas.openxmlformats.org/spreadsheetml/2006/main" count="105" uniqueCount="44">
  <si>
    <t>kW</t>
  </si>
  <si>
    <t>kWh</t>
  </si>
  <si>
    <t>Baseline</t>
  </si>
  <si>
    <t>5HP</t>
  </si>
  <si>
    <t>7.5HP</t>
  </si>
  <si>
    <t>10HP</t>
  </si>
  <si>
    <t>15HP</t>
  </si>
  <si>
    <t>20HP</t>
  </si>
  <si>
    <t>25HP</t>
  </si>
  <si>
    <t>30HP</t>
  </si>
  <si>
    <t>40HP</t>
  </si>
  <si>
    <t>50HP</t>
  </si>
  <si>
    <t>60HP</t>
  </si>
  <si>
    <t>75HP</t>
  </si>
  <si>
    <t>Measure</t>
  </si>
  <si>
    <t>Savings</t>
  </si>
  <si>
    <t>Normalized for HP</t>
  </si>
  <si>
    <t>Calculated Numbers</t>
  </si>
  <si>
    <t>Average Baseline</t>
  </si>
  <si>
    <t>Average Measure</t>
  </si>
  <si>
    <t>Average Savings</t>
  </si>
  <si>
    <t xml:space="preserve">Averaged Normalized </t>
  </si>
  <si>
    <t>Motor HP</t>
  </si>
  <si>
    <t>RS Means Total Cost</t>
  </si>
  <si>
    <t>Total $/HP</t>
  </si>
  <si>
    <t>Labor cost</t>
  </si>
  <si>
    <t>Labor $/HP</t>
  </si>
  <si>
    <t>Average $/HP</t>
  </si>
  <si>
    <t>Average Labor $/HP</t>
  </si>
  <si>
    <t>Average Material $/HP</t>
  </si>
  <si>
    <t>*Cost taken from RSMeans Electrical Cost Data. 2015 Ed. (26 29 23.10)</t>
  </si>
  <si>
    <t>Adjustment for DEER 2017 operating hours (Industrial)</t>
  </si>
  <si>
    <t>Solution Code</t>
  </si>
  <si>
    <t>Description</t>
  </si>
  <si>
    <t>PR-19147</t>
  </si>
  <si>
    <t>&gt;5 to 75 hp</t>
  </si>
  <si>
    <t>PR-19148</t>
  </si>
  <si>
    <t>Average Install $/HP</t>
  </si>
  <si>
    <t>SCE17PR008_00_M01</t>
  </si>
  <si>
    <t>SCE17PR008_00_M02</t>
  </si>
  <si>
    <t>Measure Cost ID</t>
  </si>
  <si>
    <t>3 HP to 5 HP Variable Speed Drive on Process Fan Control</t>
  </si>
  <si>
    <t>Greater than 5 HP to 75 HP Variable Speed Drive on Process Fan Control</t>
  </si>
  <si>
    <t xml:space="preserve">3 to 5 hp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</si>
</sst>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0"/>
    <numFmt numFmtId="165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0" xfId="0" applyBorder="1"/>
    <xf numFmtId="0" fontId="0" fillId="0" borderId="2" xfId="0" applyBorder="1"/>
    <xf numFmtId="0" fontId="0" fillId="0" borderId="7" xfId="0" applyBorder="1"/>
    <xf numFmtId="0" fontId="0" fillId="0" borderId="4" xfId="0" applyBorder="1"/>
    <xf numFmtId="0" fontId="0" fillId="0" borderId="0" xfId="0" applyFill="1" applyBorder="1"/>
    <xf numFmtId="0" fontId="0" fillId="0" borderId="0" xfId="0" applyFont="1"/>
    <xf numFmtId="0" fontId="0" fillId="0" borderId="2" xfId="0" applyFont="1" applyBorder="1"/>
    <xf numFmtId="0" fontId="0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0" fillId="0" borderId="5" xfId="0" applyBorder="1"/>
    <xf numFmtId="0" fontId="0" fillId="0" borderId="6" xfId="0" applyBorder="1"/>
    <xf numFmtId="0" fontId="0" fillId="0" borderId="9" xfId="0" applyBorder="1"/>
    <xf numFmtId="2" fontId="0" fillId="0" borderId="8" xfId="0" applyNumberFormat="1" applyBorder="1"/>
    <xf numFmtId="2" fontId="0" fillId="0" borderId="0" xfId="0" applyNumberFormat="1"/>
    <xf numFmtId="2" fontId="0" fillId="0" borderId="9" xfId="0" applyNumberFormat="1" applyBorder="1"/>
    <xf numFmtId="2" fontId="0" fillId="0" borderId="7" xfId="0" applyNumberFormat="1" applyBorder="1"/>
    <xf numFmtId="164" fontId="0" fillId="0" borderId="8" xfId="0" applyNumberFormat="1" applyBorder="1"/>
    <xf numFmtId="0" fontId="3" fillId="0" borderId="0" xfId="0" applyFont="1"/>
    <xf numFmtId="165" fontId="3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165" fontId="3" fillId="0" borderId="0" xfId="0" applyNumberFormat="1" applyFont="1"/>
    <xf numFmtId="2" fontId="0" fillId="2" borderId="0" xfId="0" applyNumberFormat="1" applyFill="1"/>
    <xf numFmtId="164" fontId="0" fillId="2" borderId="8" xfId="0" applyNumberFormat="1" applyFill="1" applyBorder="1"/>
    <xf numFmtId="0" fontId="5" fillId="0" borderId="0" xfId="0" applyFont="1"/>
    <xf numFmtId="0" fontId="6" fillId="0" borderId="0" xfId="0" applyFont="1"/>
    <xf numFmtId="0" fontId="4" fillId="0" borderId="10" xfId="0" applyFont="1" applyBorder="1"/>
    <xf numFmtId="165" fontId="0" fillId="0" borderId="10" xfId="0" applyNumberFormat="1" applyBorder="1"/>
    <xf numFmtId="0" fontId="3" fillId="0" borderId="10" xfId="0" applyFont="1" applyBorder="1" applyAlignment="1">
      <alignment wrapText="1"/>
    </xf>
    <xf numFmtId="0" fontId="0" fillId="0" borderId="10" xfId="0" applyFont="1" applyBorder="1" applyAlignment="1"/>
    <xf numFmtId="0" fontId="3" fillId="0" borderId="8" xfId="0" applyFont="1" applyFill="1" applyBorder="1" applyAlignment="1">
      <alignment wrapText="1"/>
    </xf>
    <xf numFmtId="0" fontId="0" fillId="0" borderId="10" xfId="0" applyBorder="1"/>
    <xf numFmtId="0" fontId="0" fillId="0" borderId="2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2">
    <cellStyle name="Normal" xfId="0" builtinId="0"/>
    <cellStyle name="Normal 2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3"/>
  <sheetViews>
    <sheetView zoomScale="90" zoomScaleNormal="90" workbookViewId="0">
      <selection activeCell="B4" sqref="B4"/>
    </sheetView>
  </sheetViews>
  <sheetFormatPr defaultRowHeight="14.4" x14ac:dyDescent="0.3"/>
  <cols>
    <col min="1" max="1" width="53.88671875" customWidth="1"/>
    <col min="2" max="2" width="10.44140625" bestFit="1" customWidth="1"/>
    <col min="3" max="3" width="10.44140625" customWidth="1"/>
  </cols>
  <sheetData>
    <row r="1" spans="1:23" ht="15.6" x14ac:dyDescent="0.3">
      <c r="A1" s="12" t="s">
        <v>17</v>
      </c>
    </row>
    <row r="2" spans="1:23" x14ac:dyDescent="0.3">
      <c r="B2" s="37" t="s">
        <v>3</v>
      </c>
      <c r="C2" s="38"/>
      <c r="D2" s="37" t="s">
        <v>4</v>
      </c>
      <c r="E2" s="38"/>
      <c r="F2" s="37" t="s">
        <v>5</v>
      </c>
      <c r="G2" s="38"/>
      <c r="H2" s="37" t="s">
        <v>6</v>
      </c>
      <c r="I2" s="38"/>
      <c r="J2" s="37" t="s">
        <v>7</v>
      </c>
      <c r="K2" s="38"/>
      <c r="L2" s="37" t="s">
        <v>8</v>
      </c>
      <c r="M2" s="38"/>
      <c r="N2" s="37" t="s">
        <v>9</v>
      </c>
      <c r="O2" s="38"/>
      <c r="P2" s="37" t="s">
        <v>10</v>
      </c>
      <c r="Q2" s="38"/>
      <c r="R2" s="37" t="s">
        <v>11</v>
      </c>
      <c r="S2" s="38"/>
      <c r="T2" s="37" t="s">
        <v>12</v>
      </c>
      <c r="U2" s="38"/>
      <c r="V2" s="37" t="s">
        <v>13</v>
      </c>
      <c r="W2" s="38"/>
    </row>
    <row r="3" spans="1:23" x14ac:dyDescent="0.3">
      <c r="A3" s="5"/>
      <c r="B3" s="6" t="s">
        <v>0</v>
      </c>
      <c r="C3" s="5" t="s">
        <v>1</v>
      </c>
      <c r="D3" s="6" t="s">
        <v>0</v>
      </c>
      <c r="E3" s="5" t="s">
        <v>1</v>
      </c>
      <c r="F3" s="6" t="s">
        <v>0</v>
      </c>
      <c r="G3" s="5" t="s">
        <v>1</v>
      </c>
      <c r="H3" s="6" t="s">
        <v>0</v>
      </c>
      <c r="I3" s="5" t="s">
        <v>1</v>
      </c>
      <c r="J3" s="6" t="s">
        <v>0</v>
      </c>
      <c r="K3" s="5" t="s">
        <v>1</v>
      </c>
      <c r="L3" s="6" t="s">
        <v>0</v>
      </c>
      <c r="M3" s="5" t="s">
        <v>1</v>
      </c>
      <c r="N3" s="6" t="s">
        <v>0</v>
      </c>
      <c r="O3" s="5" t="s">
        <v>1</v>
      </c>
      <c r="P3" s="6" t="s">
        <v>0</v>
      </c>
      <c r="Q3" s="5" t="s">
        <v>1</v>
      </c>
      <c r="R3" s="6" t="s">
        <v>0</v>
      </c>
      <c r="S3" s="5" t="s">
        <v>1</v>
      </c>
      <c r="T3" s="6" t="s">
        <v>0</v>
      </c>
      <c r="U3" s="5" t="s">
        <v>1</v>
      </c>
      <c r="V3" s="6" t="s">
        <v>0</v>
      </c>
      <c r="W3" s="5" t="s">
        <v>1</v>
      </c>
    </row>
    <row r="4" spans="1:23" x14ac:dyDescent="0.3">
      <c r="A4" t="s">
        <v>2</v>
      </c>
      <c r="B4" s="4">
        <v>3.67</v>
      </c>
      <c r="C4" s="3">
        <v>8694.5</v>
      </c>
      <c r="D4" s="4">
        <v>5.15</v>
      </c>
      <c r="E4" s="7">
        <v>12180.2</v>
      </c>
      <c r="F4" s="4">
        <v>6.54</v>
      </c>
      <c r="G4" s="7">
        <v>15468</v>
      </c>
      <c r="H4" s="4">
        <v>10.18</v>
      </c>
      <c r="I4" s="7">
        <v>24096.9</v>
      </c>
      <c r="J4" s="4">
        <v>12.88</v>
      </c>
      <c r="K4" s="7">
        <v>30481.599999999999</v>
      </c>
      <c r="L4" s="4">
        <v>16.41</v>
      </c>
      <c r="M4" s="7">
        <v>38837.699999999997</v>
      </c>
      <c r="N4" s="4">
        <v>19.239999999999998</v>
      </c>
      <c r="O4" s="7">
        <v>45513.7</v>
      </c>
      <c r="P4" s="4">
        <v>25.35</v>
      </c>
      <c r="Q4" s="7">
        <v>59980.1</v>
      </c>
      <c r="R4" s="4">
        <v>32.17</v>
      </c>
      <c r="S4" s="7">
        <v>76108.5</v>
      </c>
      <c r="T4" s="4">
        <v>37.090000000000003</v>
      </c>
      <c r="U4" s="7">
        <v>87749.2</v>
      </c>
      <c r="V4" s="4">
        <v>46.89</v>
      </c>
      <c r="W4" s="7">
        <v>110946</v>
      </c>
    </row>
    <row r="5" spans="1:23" x14ac:dyDescent="0.3">
      <c r="A5" s="5" t="s">
        <v>14</v>
      </c>
      <c r="B5" s="6">
        <v>1.43</v>
      </c>
      <c r="C5" s="5">
        <v>4809.1000000000004</v>
      </c>
      <c r="D5" s="6">
        <v>2.0099999999999998</v>
      </c>
      <c r="E5" s="5">
        <v>6774.8</v>
      </c>
      <c r="F5" s="6">
        <v>2.5299999999999998</v>
      </c>
      <c r="G5" s="5">
        <v>8547.7000000000007</v>
      </c>
      <c r="H5" s="6">
        <v>3.94</v>
      </c>
      <c r="I5" s="5">
        <v>13301.4</v>
      </c>
      <c r="J5" s="6">
        <v>4.9800000000000004</v>
      </c>
      <c r="K5" s="5">
        <v>16788.3</v>
      </c>
      <c r="L5" s="6">
        <v>6.34</v>
      </c>
      <c r="M5" s="5">
        <v>21380.6</v>
      </c>
      <c r="N5" s="6">
        <v>7.39</v>
      </c>
      <c r="O5" s="5">
        <v>24913.8</v>
      </c>
      <c r="P5" s="6">
        <v>9.7799999999999994</v>
      </c>
      <c r="Q5" s="5">
        <v>32985.199999999997</v>
      </c>
      <c r="R5" s="6">
        <v>12.36</v>
      </c>
      <c r="S5" s="5">
        <v>41663.699999999997</v>
      </c>
      <c r="T5" s="6">
        <v>14.24</v>
      </c>
      <c r="U5" s="5">
        <v>48005.4</v>
      </c>
      <c r="V5" s="6">
        <v>17.88</v>
      </c>
      <c r="W5" s="5">
        <v>60286</v>
      </c>
    </row>
    <row r="6" spans="1:23" s="8" customFormat="1" x14ac:dyDescent="0.3">
      <c r="A6" s="8" t="s">
        <v>15</v>
      </c>
      <c r="B6" s="9">
        <f>B4-B5</f>
        <v>2.2400000000000002</v>
      </c>
      <c r="C6" s="9">
        <f>C4-C5</f>
        <v>3885.3999999999996</v>
      </c>
      <c r="D6" s="9">
        <f t="shared" ref="D6:W6" si="0">D4-D5</f>
        <v>3.1400000000000006</v>
      </c>
      <c r="E6" s="10">
        <f t="shared" si="0"/>
        <v>5405.4000000000005</v>
      </c>
      <c r="F6" s="9">
        <f t="shared" si="0"/>
        <v>4.01</v>
      </c>
      <c r="G6" s="10">
        <f t="shared" si="0"/>
        <v>6920.2999999999993</v>
      </c>
      <c r="H6" s="9">
        <f t="shared" si="0"/>
        <v>6.24</v>
      </c>
      <c r="I6" s="10">
        <f t="shared" si="0"/>
        <v>10795.500000000002</v>
      </c>
      <c r="J6" s="9">
        <f t="shared" si="0"/>
        <v>7.9</v>
      </c>
      <c r="K6" s="10">
        <f t="shared" si="0"/>
        <v>13693.3</v>
      </c>
      <c r="L6" s="9">
        <f t="shared" si="0"/>
        <v>10.07</v>
      </c>
      <c r="M6" s="10">
        <f t="shared" si="0"/>
        <v>17457.099999999999</v>
      </c>
      <c r="N6" s="9">
        <f t="shared" si="0"/>
        <v>11.849999999999998</v>
      </c>
      <c r="O6" s="10">
        <f t="shared" si="0"/>
        <v>20599.899999999998</v>
      </c>
      <c r="P6" s="9">
        <f t="shared" si="0"/>
        <v>15.570000000000002</v>
      </c>
      <c r="Q6" s="10">
        <f t="shared" si="0"/>
        <v>26994.9</v>
      </c>
      <c r="R6" s="9">
        <f t="shared" si="0"/>
        <v>19.810000000000002</v>
      </c>
      <c r="S6" s="10">
        <f t="shared" si="0"/>
        <v>34444.800000000003</v>
      </c>
      <c r="T6" s="9">
        <f t="shared" si="0"/>
        <v>22.85</v>
      </c>
      <c r="U6" s="10">
        <f t="shared" si="0"/>
        <v>39743.799999999996</v>
      </c>
      <c r="V6" s="9">
        <f t="shared" si="0"/>
        <v>29.01</v>
      </c>
      <c r="W6" s="10">
        <f t="shared" si="0"/>
        <v>50660</v>
      </c>
    </row>
    <row r="7" spans="1:23" s="8" customFormat="1" x14ac:dyDescent="0.3"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</row>
    <row r="8" spans="1:23" s="8" customFormat="1" x14ac:dyDescent="0.3"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</row>
    <row r="9" spans="1:23" s="8" customFormat="1" ht="15.6" x14ac:dyDescent="0.3">
      <c r="A9" s="11" t="s">
        <v>16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</row>
    <row r="10" spans="1:23" x14ac:dyDescent="0.3">
      <c r="B10" s="37">
        <v>5</v>
      </c>
      <c r="C10" s="38"/>
      <c r="D10" s="37">
        <v>7.5</v>
      </c>
      <c r="E10" s="38"/>
      <c r="F10" s="37">
        <v>10</v>
      </c>
      <c r="G10" s="38"/>
      <c r="H10" s="37">
        <v>15</v>
      </c>
      <c r="I10" s="38"/>
      <c r="J10" s="37">
        <v>20</v>
      </c>
      <c r="K10" s="38"/>
      <c r="L10" s="37">
        <v>25</v>
      </c>
      <c r="M10" s="38"/>
      <c r="N10" s="37">
        <v>30</v>
      </c>
      <c r="O10" s="38"/>
      <c r="P10" s="37">
        <v>40</v>
      </c>
      <c r="Q10" s="38"/>
      <c r="R10" s="37">
        <v>50</v>
      </c>
      <c r="S10" s="38"/>
      <c r="T10" s="37">
        <v>60</v>
      </c>
      <c r="U10" s="38"/>
      <c r="V10" s="37">
        <v>75</v>
      </c>
      <c r="W10" s="38"/>
    </row>
    <row r="11" spans="1:23" x14ac:dyDescent="0.3">
      <c r="A11" s="5"/>
      <c r="B11" s="4" t="s">
        <v>0</v>
      </c>
      <c r="C11" s="3" t="s">
        <v>1</v>
      </c>
      <c r="D11" s="4" t="s">
        <v>0</v>
      </c>
      <c r="E11" s="3" t="s">
        <v>1</v>
      </c>
      <c r="F11" s="4" t="s">
        <v>0</v>
      </c>
      <c r="G11" s="3" t="s">
        <v>1</v>
      </c>
      <c r="H11" s="4" t="s">
        <v>0</v>
      </c>
      <c r="I11" s="3" t="s">
        <v>1</v>
      </c>
      <c r="J11" s="4" t="s">
        <v>0</v>
      </c>
      <c r="K11" s="3" t="s">
        <v>1</v>
      </c>
      <c r="L11" s="4" t="s">
        <v>0</v>
      </c>
      <c r="M11" s="3" t="s">
        <v>1</v>
      </c>
      <c r="N11" s="4" t="s">
        <v>0</v>
      </c>
      <c r="O11" s="3" t="s">
        <v>1</v>
      </c>
      <c r="P11" s="4" t="s">
        <v>0</v>
      </c>
      <c r="Q11" s="3" t="s">
        <v>1</v>
      </c>
      <c r="R11" s="4" t="s">
        <v>0</v>
      </c>
      <c r="S11" s="3" t="s">
        <v>1</v>
      </c>
      <c r="T11" s="4" t="s">
        <v>0</v>
      </c>
      <c r="U11" s="3" t="s">
        <v>1</v>
      </c>
      <c r="V11" s="4" t="s">
        <v>0</v>
      </c>
      <c r="W11" s="3" t="s">
        <v>1</v>
      </c>
    </row>
    <row r="12" spans="1:23" x14ac:dyDescent="0.3">
      <c r="A12" t="s">
        <v>2</v>
      </c>
      <c r="B12" s="14">
        <f>B4/$B$10</f>
        <v>0.73399999999999999</v>
      </c>
      <c r="C12" s="13">
        <f>C4/$B$10</f>
        <v>1738.9</v>
      </c>
      <c r="D12" s="14">
        <f>D4/$D$10</f>
        <v>0.68666666666666676</v>
      </c>
      <c r="E12" s="13">
        <f>E4/$D$10</f>
        <v>1624.0266666666669</v>
      </c>
      <c r="F12" s="14">
        <f>F4/$F$10</f>
        <v>0.65400000000000003</v>
      </c>
      <c r="G12" s="13">
        <f>G4/$F$10</f>
        <v>1546.8</v>
      </c>
      <c r="H12" s="14">
        <f>H4/$H$10</f>
        <v>0.67866666666666664</v>
      </c>
      <c r="I12" s="13">
        <f>I4/$H$10</f>
        <v>1606.46</v>
      </c>
      <c r="J12" s="14">
        <f>J4/$J$10</f>
        <v>0.64400000000000002</v>
      </c>
      <c r="K12" s="13">
        <f>K4/$J$10</f>
        <v>1524.08</v>
      </c>
      <c r="L12" s="14">
        <f>L4/$L$10</f>
        <v>0.65639999999999998</v>
      </c>
      <c r="M12" s="13">
        <f>M4/$L$10</f>
        <v>1553.5079999999998</v>
      </c>
      <c r="N12" s="14">
        <f>N4/$N$10</f>
        <v>0.64133333333333331</v>
      </c>
      <c r="O12" s="13">
        <f>O4/$N$10</f>
        <v>1517.1233333333332</v>
      </c>
      <c r="P12" s="14">
        <f>P4/$P$10</f>
        <v>0.63375000000000004</v>
      </c>
      <c r="Q12" s="13">
        <f>Q4/$P$10</f>
        <v>1499.5025000000001</v>
      </c>
      <c r="R12" s="14">
        <f>R4/$R$10</f>
        <v>0.64340000000000008</v>
      </c>
      <c r="S12" s="13">
        <f>S4/$R$10</f>
        <v>1522.17</v>
      </c>
      <c r="T12" s="14">
        <f>T4/$T$10</f>
        <v>0.61816666666666675</v>
      </c>
      <c r="U12" s="13">
        <f>U4/$T$10</f>
        <v>1462.4866666666667</v>
      </c>
      <c r="V12" s="14">
        <f>V4/$V$10</f>
        <v>0.62519999999999998</v>
      </c>
      <c r="W12" s="13">
        <f>W4/$V$10</f>
        <v>1479.28</v>
      </c>
    </row>
    <row r="13" spans="1:23" x14ac:dyDescent="0.3">
      <c r="A13" s="5" t="s">
        <v>14</v>
      </c>
      <c r="B13" s="6">
        <f>B5/$B$10</f>
        <v>0.28599999999999998</v>
      </c>
      <c r="C13" s="5">
        <f t="shared" ref="C13" si="1">C5/$B$10</f>
        <v>961.82</v>
      </c>
      <c r="D13" s="6">
        <f t="shared" ref="D13:E13" si="2">D5/$D$10</f>
        <v>0.26799999999999996</v>
      </c>
      <c r="E13" s="5">
        <f t="shared" si="2"/>
        <v>903.30666666666673</v>
      </c>
      <c r="F13" s="6">
        <f t="shared" ref="F13:G13" si="3">F5/$F$10</f>
        <v>0.253</v>
      </c>
      <c r="G13" s="5">
        <f t="shared" si="3"/>
        <v>854.7700000000001</v>
      </c>
      <c r="H13" s="6">
        <f t="shared" ref="H13:I13" si="4">H5/$H$10</f>
        <v>0.26266666666666666</v>
      </c>
      <c r="I13" s="5">
        <f t="shared" si="4"/>
        <v>886.76</v>
      </c>
      <c r="J13" s="6">
        <f t="shared" ref="J13:K13" si="5">J5/$J$10</f>
        <v>0.24900000000000003</v>
      </c>
      <c r="K13" s="5">
        <f t="shared" si="5"/>
        <v>839.41499999999996</v>
      </c>
      <c r="L13" s="6">
        <f>L5/$L$10</f>
        <v>0.25359999999999999</v>
      </c>
      <c r="M13" s="5">
        <f t="shared" ref="M13" si="6">M5/$L$10</f>
        <v>855.22399999999993</v>
      </c>
      <c r="N13" s="6">
        <f t="shared" ref="N13:O13" si="7">N5/$N$10</f>
        <v>0.24633333333333332</v>
      </c>
      <c r="O13" s="5">
        <f t="shared" si="7"/>
        <v>830.45999999999992</v>
      </c>
      <c r="P13" s="6">
        <f t="shared" ref="P13:Q13" si="8">P5/$P$10</f>
        <v>0.2445</v>
      </c>
      <c r="Q13" s="5">
        <f t="shared" si="8"/>
        <v>824.62999999999988</v>
      </c>
      <c r="R13" s="6">
        <f>R5/$R$10</f>
        <v>0.24719999999999998</v>
      </c>
      <c r="S13" s="5">
        <f t="shared" ref="S13" si="9">S5/$R$10</f>
        <v>833.27399999999989</v>
      </c>
      <c r="T13" s="6">
        <f t="shared" ref="T13:U13" si="10">T5/$T$10</f>
        <v>0.23733333333333334</v>
      </c>
      <c r="U13" s="5">
        <f t="shared" si="10"/>
        <v>800.09</v>
      </c>
      <c r="V13" s="6">
        <f t="shared" ref="V13:W13" si="11">V5/$V$10</f>
        <v>0.23839999999999997</v>
      </c>
      <c r="W13" s="5">
        <f t="shared" si="11"/>
        <v>803.81333333333339</v>
      </c>
    </row>
    <row r="14" spans="1:23" x14ac:dyDescent="0.3">
      <c r="A14" s="8" t="s">
        <v>15</v>
      </c>
      <c r="B14" s="4">
        <f>B12-B13</f>
        <v>0.44800000000000001</v>
      </c>
      <c r="C14" s="3">
        <f>C12-C13</f>
        <v>777.08</v>
      </c>
      <c r="D14" s="4">
        <f t="shared" ref="D14:W14" si="12">D12-D13</f>
        <v>0.4186666666666668</v>
      </c>
      <c r="E14" s="3">
        <f t="shared" si="12"/>
        <v>720.72000000000014</v>
      </c>
      <c r="F14" s="4">
        <f t="shared" si="12"/>
        <v>0.40100000000000002</v>
      </c>
      <c r="G14" s="3">
        <f t="shared" si="12"/>
        <v>692.02999999999986</v>
      </c>
      <c r="H14" s="4">
        <f t="shared" si="12"/>
        <v>0.41599999999999998</v>
      </c>
      <c r="I14" s="3">
        <f t="shared" si="12"/>
        <v>719.7</v>
      </c>
      <c r="J14" s="4">
        <f t="shared" si="12"/>
        <v>0.39500000000000002</v>
      </c>
      <c r="K14" s="3">
        <f t="shared" si="12"/>
        <v>684.66499999999996</v>
      </c>
      <c r="L14" s="4">
        <f t="shared" si="12"/>
        <v>0.40279999999999999</v>
      </c>
      <c r="M14" s="3">
        <f t="shared" si="12"/>
        <v>698.28399999999988</v>
      </c>
      <c r="N14" s="4">
        <f t="shared" si="12"/>
        <v>0.39500000000000002</v>
      </c>
      <c r="O14" s="3">
        <f t="shared" si="12"/>
        <v>686.6633333333333</v>
      </c>
      <c r="P14" s="4">
        <f t="shared" si="12"/>
        <v>0.38925000000000004</v>
      </c>
      <c r="Q14" s="3">
        <f t="shared" si="12"/>
        <v>674.87250000000017</v>
      </c>
      <c r="R14" s="4">
        <f t="shared" si="12"/>
        <v>0.39620000000000011</v>
      </c>
      <c r="S14" s="3">
        <f t="shared" si="12"/>
        <v>688.89600000000019</v>
      </c>
      <c r="T14" s="4">
        <f t="shared" si="12"/>
        <v>0.38083333333333341</v>
      </c>
      <c r="U14" s="3">
        <f t="shared" si="12"/>
        <v>662.39666666666665</v>
      </c>
      <c r="V14" s="4">
        <f t="shared" si="12"/>
        <v>0.38680000000000003</v>
      </c>
      <c r="W14" s="3">
        <f t="shared" si="12"/>
        <v>675.46666666666658</v>
      </c>
    </row>
    <row r="17" spans="1:3" ht="15.6" x14ac:dyDescent="0.3">
      <c r="A17" s="12" t="s">
        <v>21</v>
      </c>
    </row>
    <row r="18" spans="1:3" x14ac:dyDescent="0.3">
      <c r="A18" s="2"/>
      <c r="B18" s="15" t="s">
        <v>0</v>
      </c>
      <c r="C18" s="5" t="s">
        <v>1</v>
      </c>
    </row>
    <row r="19" spans="1:3" x14ac:dyDescent="0.3">
      <c r="A19" s="1" t="s">
        <v>18</v>
      </c>
      <c r="B19" s="16">
        <f t="shared" ref="B19:C21" si="13">AVERAGE(B12,D12,F12,H12,J12,L12,N12,P12,R12,T12,V12)</f>
        <v>0.65596212121212116</v>
      </c>
      <c r="C19" s="17">
        <f t="shared" si="13"/>
        <v>1552.2124696969697</v>
      </c>
    </row>
    <row r="20" spans="1:3" x14ac:dyDescent="0.3">
      <c r="A20" s="2" t="s">
        <v>19</v>
      </c>
      <c r="B20" s="18">
        <f t="shared" si="13"/>
        <v>0.25327575757575754</v>
      </c>
      <c r="C20" s="19">
        <f t="shared" si="13"/>
        <v>853.9602727272727</v>
      </c>
    </row>
    <row r="21" spans="1:3" x14ac:dyDescent="0.3">
      <c r="A21" s="1" t="s">
        <v>20</v>
      </c>
      <c r="B21" s="20">
        <f t="shared" si="13"/>
        <v>0.40268636363636373</v>
      </c>
      <c r="C21" s="17">
        <f t="shared" si="13"/>
        <v>698.25219696969691</v>
      </c>
    </row>
    <row r="22" spans="1:3" x14ac:dyDescent="0.3">
      <c r="A22" s="1" t="s">
        <v>31</v>
      </c>
      <c r="B22" s="28">
        <f>B21*2920/3372</f>
        <v>0.34870823897336362</v>
      </c>
      <c r="C22" s="27">
        <f>C21*2920/3372</f>
        <v>604.65492738775652</v>
      </c>
    </row>
    <row r="23" spans="1:3" x14ac:dyDescent="0.3">
      <c r="A23" s="1"/>
      <c r="B23" s="28"/>
      <c r="C23" s="27"/>
    </row>
  </sheetData>
  <mergeCells count="22">
    <mergeCell ref="L10:M10"/>
    <mergeCell ref="N10:O10"/>
    <mergeCell ref="P10:Q10"/>
    <mergeCell ref="R10:S10"/>
    <mergeCell ref="T10:U10"/>
    <mergeCell ref="V10:W10"/>
    <mergeCell ref="N2:O2"/>
    <mergeCell ref="P2:Q2"/>
    <mergeCell ref="R2:S2"/>
    <mergeCell ref="T2:U2"/>
    <mergeCell ref="V2:W2"/>
    <mergeCell ref="B10:C10"/>
    <mergeCell ref="D10:E10"/>
    <mergeCell ref="F10:G10"/>
    <mergeCell ref="H10:I10"/>
    <mergeCell ref="J10:K10"/>
    <mergeCell ref="L2:M2"/>
    <mergeCell ref="B2:C2"/>
    <mergeCell ref="D2:E2"/>
    <mergeCell ref="F2:G2"/>
    <mergeCell ref="H2:I2"/>
    <mergeCell ref="J2:K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abSelected="1" workbookViewId="0"/>
  </sheetViews>
  <sheetFormatPr defaultRowHeight="14.4" x14ac:dyDescent="0.3"/>
  <cols>
    <col min="1" max="1" width="13.5546875" bestFit="1" customWidth="1"/>
    <col min="2" max="2" width="11.109375" bestFit="1" customWidth="1"/>
    <col min="3" max="3" width="20.44140625" customWidth="1"/>
    <col min="4" max="4" width="18.88671875" bestFit="1" customWidth="1"/>
    <col min="5" max="5" width="10.5546875" customWidth="1"/>
    <col min="6" max="6" width="9.88671875" bestFit="1" customWidth="1"/>
    <col min="7" max="7" width="10.5546875" bestFit="1" customWidth="1"/>
    <col min="8" max="8" width="10.5546875" customWidth="1"/>
    <col min="9" max="9" width="21.109375" bestFit="1" customWidth="1"/>
    <col min="14" max="14" width="23.33203125" customWidth="1"/>
    <col min="15" max="15" width="14.109375" customWidth="1"/>
    <col min="16" max="17" width="9.109375" customWidth="1"/>
    <col min="18" max="18" width="19.44140625" bestFit="1" customWidth="1"/>
  </cols>
  <sheetData>
    <row r="1" spans="1:18" ht="43.2" x14ac:dyDescent="0.3">
      <c r="A1" s="21" t="s">
        <v>32</v>
      </c>
      <c r="B1" s="21" t="s">
        <v>33</v>
      </c>
      <c r="C1" s="21" t="s">
        <v>22</v>
      </c>
      <c r="D1" s="21" t="s">
        <v>23</v>
      </c>
      <c r="E1" s="21" t="s">
        <v>24</v>
      </c>
      <c r="F1" s="21" t="s">
        <v>25</v>
      </c>
      <c r="G1" s="21" t="s">
        <v>26</v>
      </c>
      <c r="H1" s="21"/>
      <c r="I1" s="21" t="s">
        <v>27</v>
      </c>
      <c r="J1" s="22">
        <f>SUMPRODUCT(C2:C3,E2:E3)/SUM(C2:C3)</f>
        <v>589.375</v>
      </c>
      <c r="M1" s="33" t="s">
        <v>32</v>
      </c>
      <c r="N1" s="33" t="s">
        <v>33</v>
      </c>
      <c r="O1" s="33" t="s">
        <v>29</v>
      </c>
      <c r="P1" s="33" t="s">
        <v>28</v>
      </c>
      <c r="Q1" s="33" t="s">
        <v>37</v>
      </c>
      <c r="R1" s="35" t="s">
        <v>40</v>
      </c>
    </row>
    <row r="2" spans="1:18" x14ac:dyDescent="0.3">
      <c r="A2" s="29" t="s">
        <v>34</v>
      </c>
      <c r="B2" s="21" t="s">
        <v>43</v>
      </c>
      <c r="C2" s="23">
        <v>3</v>
      </c>
      <c r="D2" s="24">
        <v>2245</v>
      </c>
      <c r="E2" s="24">
        <f t="shared" ref="E2:E3" si="0">D2/C2</f>
        <v>748.33333333333337</v>
      </c>
      <c r="F2" s="24">
        <v>545</v>
      </c>
      <c r="G2" s="25">
        <f>F2/C2</f>
        <v>181.66666666666666</v>
      </c>
      <c r="H2" s="25"/>
      <c r="I2" s="21" t="s">
        <v>28</v>
      </c>
      <c r="J2" s="22">
        <f>SUMPRODUCT(C2:C3,G2:G3)/SUM(C2:C3)</f>
        <v>136.25</v>
      </c>
      <c r="M2" s="31" t="s">
        <v>34</v>
      </c>
      <c r="N2" s="34" t="s">
        <v>41</v>
      </c>
      <c r="O2" s="32">
        <f>J3</f>
        <v>453.125</v>
      </c>
      <c r="P2" s="32">
        <f>J2</f>
        <v>136.25</v>
      </c>
      <c r="Q2" s="32">
        <f>J1</f>
        <v>589.375</v>
      </c>
      <c r="R2" s="36" t="s">
        <v>38</v>
      </c>
    </row>
    <row r="3" spans="1:18" x14ac:dyDescent="0.3">
      <c r="C3" s="23">
        <v>5</v>
      </c>
      <c r="D3" s="24">
        <v>2470</v>
      </c>
      <c r="E3" s="24">
        <f t="shared" si="0"/>
        <v>494</v>
      </c>
      <c r="F3" s="24">
        <v>545</v>
      </c>
      <c r="G3" s="25">
        <f t="shared" ref="G3" si="1">F3/C3</f>
        <v>109</v>
      </c>
      <c r="H3" s="25"/>
      <c r="I3" s="21" t="s">
        <v>29</v>
      </c>
      <c r="J3" s="26">
        <f>J1-J2</f>
        <v>453.125</v>
      </c>
      <c r="M3" s="31" t="s">
        <v>36</v>
      </c>
      <c r="N3" s="34" t="s">
        <v>42</v>
      </c>
      <c r="O3" s="32">
        <f>J8</f>
        <v>184.71278195488722</v>
      </c>
      <c r="P3" s="32">
        <f>J7</f>
        <v>38.285714285714285</v>
      </c>
      <c r="Q3" s="32">
        <f>J6</f>
        <v>222.9984962406015</v>
      </c>
      <c r="R3" s="36" t="s">
        <v>39</v>
      </c>
    </row>
    <row r="4" spans="1:18" x14ac:dyDescent="0.3">
      <c r="H4" s="25"/>
    </row>
    <row r="5" spans="1:18" x14ac:dyDescent="0.3">
      <c r="H5" s="25"/>
    </row>
    <row r="6" spans="1:18" x14ac:dyDescent="0.3">
      <c r="A6" s="29" t="s">
        <v>36</v>
      </c>
      <c r="B6" s="21" t="s">
        <v>35</v>
      </c>
      <c r="C6" s="21" t="s">
        <v>22</v>
      </c>
      <c r="D6" s="21" t="s">
        <v>23</v>
      </c>
      <c r="E6" s="21" t="s">
        <v>24</v>
      </c>
      <c r="F6" s="21" t="s">
        <v>25</v>
      </c>
      <c r="G6" s="21" t="s">
        <v>26</v>
      </c>
      <c r="H6" s="25"/>
      <c r="I6" s="21" t="s">
        <v>27</v>
      </c>
      <c r="J6" s="22">
        <f>SUMPRODUCT(C7:C16,E7:E16)/SUM(C7:C16)</f>
        <v>222.9984962406015</v>
      </c>
    </row>
    <row r="7" spans="1:18" x14ac:dyDescent="0.3">
      <c r="C7" s="23">
        <v>7.5</v>
      </c>
      <c r="D7" s="24">
        <v>2955</v>
      </c>
      <c r="E7" s="24">
        <f t="shared" ref="E7:E16" si="2">D7/C7</f>
        <v>394</v>
      </c>
      <c r="F7" s="24">
        <v>655</v>
      </c>
      <c r="G7" s="25">
        <f t="shared" ref="G7:G16" si="3">F7/C7</f>
        <v>87.333333333333329</v>
      </c>
      <c r="H7" s="25"/>
      <c r="I7" s="21" t="s">
        <v>28</v>
      </c>
      <c r="J7" s="22">
        <f>SUMPRODUCT(C7:C16,G7:G16)/SUM(C7:C16)</f>
        <v>38.285714285714285</v>
      </c>
    </row>
    <row r="8" spans="1:18" x14ac:dyDescent="0.3">
      <c r="C8" s="23">
        <v>10</v>
      </c>
      <c r="D8" s="24">
        <v>3330</v>
      </c>
      <c r="E8" s="24">
        <f t="shared" si="2"/>
        <v>333</v>
      </c>
      <c r="F8" s="24">
        <v>655</v>
      </c>
      <c r="G8" s="25">
        <f t="shared" si="3"/>
        <v>65.5</v>
      </c>
      <c r="H8" s="25"/>
      <c r="I8" s="21" t="s">
        <v>29</v>
      </c>
      <c r="J8" s="26">
        <f>J6-J7</f>
        <v>184.71278195488722</v>
      </c>
    </row>
    <row r="9" spans="1:18" x14ac:dyDescent="0.3">
      <c r="C9" s="23">
        <v>15</v>
      </c>
      <c r="D9" s="24">
        <v>4235</v>
      </c>
      <c r="E9" s="24">
        <f t="shared" si="2"/>
        <v>282.33333333333331</v>
      </c>
      <c r="F9" s="24">
        <v>985</v>
      </c>
      <c r="G9" s="25">
        <f t="shared" si="3"/>
        <v>65.666666666666671</v>
      </c>
      <c r="H9" s="25"/>
    </row>
    <row r="10" spans="1:18" x14ac:dyDescent="0.3">
      <c r="C10" s="23">
        <v>20</v>
      </c>
      <c r="D10" s="24">
        <v>4785</v>
      </c>
      <c r="E10" s="24">
        <f t="shared" si="2"/>
        <v>239.25</v>
      </c>
      <c r="F10" s="24">
        <v>985</v>
      </c>
      <c r="G10" s="25">
        <f t="shared" si="3"/>
        <v>49.25</v>
      </c>
      <c r="H10" s="25"/>
    </row>
    <row r="11" spans="1:18" x14ac:dyDescent="0.3">
      <c r="C11" s="23">
        <v>25</v>
      </c>
      <c r="D11" s="24">
        <v>6000</v>
      </c>
      <c r="E11" s="24">
        <f t="shared" si="2"/>
        <v>240</v>
      </c>
      <c r="F11" s="24">
        <v>1300</v>
      </c>
      <c r="G11" s="25">
        <f t="shared" si="3"/>
        <v>52</v>
      </c>
      <c r="H11" s="25"/>
    </row>
    <row r="12" spans="1:18" x14ac:dyDescent="0.3">
      <c r="C12" s="23">
        <v>30</v>
      </c>
      <c r="D12" s="24">
        <v>7200</v>
      </c>
      <c r="E12" s="24">
        <f t="shared" si="2"/>
        <v>240</v>
      </c>
      <c r="F12" s="24">
        <v>1300</v>
      </c>
      <c r="G12" s="25">
        <f t="shared" si="3"/>
        <v>43.333333333333336</v>
      </c>
      <c r="H12" s="25"/>
    </row>
    <row r="13" spans="1:18" x14ac:dyDescent="0.3">
      <c r="C13" s="23">
        <v>40</v>
      </c>
      <c r="D13" s="24">
        <v>8325</v>
      </c>
      <c r="E13" s="24">
        <f t="shared" si="2"/>
        <v>208.125</v>
      </c>
      <c r="F13" s="24">
        <v>1300</v>
      </c>
      <c r="G13" s="25">
        <f t="shared" si="3"/>
        <v>32.5</v>
      </c>
      <c r="H13" s="25"/>
    </row>
    <row r="14" spans="1:18" x14ac:dyDescent="0.3">
      <c r="C14" s="23">
        <v>50</v>
      </c>
      <c r="D14" s="24">
        <v>10325</v>
      </c>
      <c r="E14" s="24">
        <f t="shared" si="2"/>
        <v>206.5</v>
      </c>
      <c r="F14" s="24">
        <v>1650</v>
      </c>
      <c r="G14" s="25">
        <f t="shared" si="3"/>
        <v>33</v>
      </c>
      <c r="I14" s="23"/>
    </row>
    <row r="15" spans="1:18" x14ac:dyDescent="0.3">
      <c r="C15" s="23">
        <v>60</v>
      </c>
      <c r="D15" s="24">
        <v>12696</v>
      </c>
      <c r="E15" s="24">
        <f t="shared" si="2"/>
        <v>211.6</v>
      </c>
      <c r="F15" s="24">
        <v>1950</v>
      </c>
      <c r="G15" s="25">
        <f t="shared" si="3"/>
        <v>32.5</v>
      </c>
    </row>
    <row r="16" spans="1:18" x14ac:dyDescent="0.3">
      <c r="C16" s="23">
        <v>75</v>
      </c>
      <c r="D16" s="24">
        <v>14296</v>
      </c>
      <c r="E16" s="24">
        <f t="shared" si="2"/>
        <v>190.61333333333334</v>
      </c>
      <c r="F16" s="24">
        <v>1950</v>
      </c>
      <c r="G16" s="25">
        <f t="shared" si="3"/>
        <v>26</v>
      </c>
    </row>
    <row r="17" spans="3:3" x14ac:dyDescent="0.3">
      <c r="C17" s="23"/>
    </row>
    <row r="18" spans="3:3" x14ac:dyDescent="0.3">
      <c r="C18" s="30" t="s">
        <v>30</v>
      </c>
    </row>
  </sheetData>
  <autoFilter ref="C6:G16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Savings Calculations</vt:lpstr>
      <vt:lpstr>Costs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jkruzek</dc:creator>
  <cp:lastModifiedBy>Ryan Cho</cp:lastModifiedBy>
  <dcterms:created xsi:type="dcterms:W3CDTF">2012-03-29T18:33:44Z</dcterms:created>
  <dcterms:modified xsi:type="dcterms:W3CDTF">2017-03-29T15:23:07Z</dcterms:modified>
</cp:coreProperties>
</file>