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bookViews>
    <workbookView xWindow="408" yWindow="132" windowWidth="19632" windowHeight="12156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S23" i="1" l="1"/>
  <c r="R23" i="1"/>
  <c r="L23" i="1"/>
  <c r="O23" i="1" s="1"/>
  <c r="P23" i="1" s="1"/>
  <c r="G23" i="1"/>
  <c r="J23" i="1" s="1"/>
  <c r="R22" i="1"/>
  <c r="S22" i="1" s="1"/>
  <c r="L22" i="1"/>
  <c r="O22" i="1" s="1"/>
  <c r="P22" i="1" s="1"/>
  <c r="J22" i="1"/>
  <c r="G22" i="1"/>
  <c r="R21" i="1"/>
  <c r="S21" i="1" s="1"/>
  <c r="L21" i="1"/>
  <c r="O21" i="1" s="1"/>
  <c r="G21" i="1"/>
  <c r="J21" i="1" s="1"/>
  <c r="R20" i="1"/>
  <c r="S20" i="1" s="1"/>
  <c r="O20" i="1"/>
  <c r="L20" i="1"/>
  <c r="G20" i="1"/>
  <c r="J20" i="1" s="1"/>
  <c r="S19" i="1"/>
  <c r="R19" i="1"/>
  <c r="L19" i="1"/>
  <c r="O19" i="1" s="1"/>
  <c r="G19" i="1"/>
  <c r="J19" i="1" s="1"/>
  <c r="R18" i="1"/>
  <c r="S18" i="1" s="1"/>
  <c r="L18" i="1"/>
  <c r="O18" i="1" s="1"/>
  <c r="P18" i="1" s="1"/>
  <c r="J18" i="1"/>
  <c r="G18" i="1"/>
  <c r="R17" i="1"/>
  <c r="S17" i="1" s="1"/>
  <c r="L17" i="1"/>
  <c r="O17" i="1" s="1"/>
  <c r="P17" i="1" s="1"/>
  <c r="G17" i="1"/>
  <c r="J17" i="1" s="1"/>
  <c r="R16" i="1"/>
  <c r="S16" i="1" s="1"/>
  <c r="O16" i="1"/>
  <c r="L16" i="1"/>
  <c r="F16" i="1"/>
  <c r="G16" i="1" s="1"/>
  <c r="J16" i="1" s="1"/>
  <c r="R15" i="1"/>
  <c r="S15" i="1" s="1"/>
  <c r="O15" i="1"/>
  <c r="L15" i="1"/>
  <c r="G15" i="1"/>
  <c r="J15" i="1" s="1"/>
  <c r="S14" i="1"/>
  <c r="R14" i="1"/>
  <c r="L14" i="1"/>
  <c r="O14" i="1" s="1"/>
  <c r="G14" i="1"/>
  <c r="J14" i="1" s="1"/>
  <c r="R13" i="1"/>
  <c r="S13" i="1" s="1"/>
  <c r="L13" i="1"/>
  <c r="O13" i="1" s="1"/>
  <c r="P13" i="1" s="1"/>
  <c r="J13" i="1"/>
  <c r="G13" i="1"/>
  <c r="R12" i="1"/>
  <c r="S12" i="1" s="1"/>
  <c r="L12" i="1"/>
  <c r="O12" i="1" s="1"/>
  <c r="G12" i="1"/>
  <c r="J12" i="1" s="1"/>
  <c r="R11" i="1"/>
  <c r="S11" i="1" s="1"/>
  <c r="O11" i="1"/>
  <c r="P11" i="1" s="1"/>
  <c r="L11" i="1"/>
  <c r="G11" i="1"/>
  <c r="J11" i="1" s="1"/>
  <c r="S10" i="1"/>
  <c r="R10" i="1"/>
  <c r="L10" i="1"/>
  <c r="O10" i="1" s="1"/>
  <c r="G10" i="1"/>
  <c r="J10" i="1" s="1"/>
  <c r="P10" i="1" l="1"/>
  <c r="P12" i="1"/>
  <c r="P15" i="1"/>
  <c r="P16" i="1"/>
  <c r="P19" i="1"/>
  <c r="P21" i="1"/>
  <c r="P14" i="1"/>
  <c r="P20" i="1"/>
</calcChain>
</file>

<file path=xl/sharedStrings.xml><?xml version="1.0" encoding="utf-8"?>
<sst xmlns="http://schemas.openxmlformats.org/spreadsheetml/2006/main" count="73" uniqueCount="49">
  <si>
    <t>Base Case Demand (W)</t>
  </si>
  <si>
    <t>Source (HID base)</t>
  </si>
  <si>
    <t>HPS</t>
  </si>
  <si>
    <t>PSMH</t>
  </si>
  <si>
    <t>base case nominal wattage</t>
  </si>
  <si>
    <t>est. base case fixture efficiency</t>
  </si>
  <si>
    <t>est. base case fixture to target efficiency</t>
  </si>
  <si>
    <t>est. net base lumens on target</t>
  </si>
  <si>
    <t>est. measure case fixture efficiency</t>
  </si>
  <si>
    <t>est. measure case fixture to target efficiency</t>
  </si>
  <si>
    <t>est. net measure lumens on target</t>
  </si>
  <si>
    <t>LED Street Lighting Up to 28 Watts</t>
  </si>
  <si>
    <t>Proposed Measure Case  (W)</t>
  </si>
  <si>
    <t>delta light check</t>
  </si>
  <si>
    <t xml:space="preserve">base case initial HID lamp lumens (Philips 2013 Lamp Spec Guide) </t>
  </si>
  <si>
    <t>0-28</t>
  </si>
  <si>
    <t>29-43</t>
  </si>
  <si>
    <t>44-54</t>
  </si>
  <si>
    <t>55-90</t>
  </si>
  <si>
    <t>91-130</t>
  </si>
  <si>
    <t>131-190</t>
  </si>
  <si>
    <t>191-222</t>
  </si>
  <si>
    <t>223-260</t>
  </si>
  <si>
    <t>ranges</t>
  </si>
  <si>
    <t>LED Street Lighting    29-43 Watts</t>
  </si>
  <si>
    <t>LED Street Lighting    44-54 Watts</t>
  </si>
  <si>
    <t>LED Street Lighting    55-90 Watts</t>
  </si>
  <si>
    <t>LED Street Lighting    91-130 Watts</t>
  </si>
  <si>
    <t>LED Street Lighting    131-190 Watts</t>
  </si>
  <si>
    <t>LED Street Lighting    191-222 Watts</t>
  </si>
  <si>
    <t>LED Street Lighting    223-260 Watts</t>
  </si>
  <si>
    <t xml:space="preserve">est. measure case mean light engine lumens based on avg mntd 85 lumens/W </t>
  </si>
  <si>
    <t>kWh saved per year</t>
  </si>
  <si>
    <t>base case avg HID lamp lumens</t>
  </si>
  <si>
    <t>Off-peak Demand (kW)</t>
  </si>
  <si>
    <t>LT-27419</t>
  </si>
  <si>
    <t>LT-73136</t>
  </si>
  <si>
    <t>LT-80500</t>
  </si>
  <si>
    <t>LT-24820</t>
  </si>
  <si>
    <t>LT-78130</t>
  </si>
  <si>
    <t>LT-35164</t>
  </si>
  <si>
    <t>LT-61338</t>
  </si>
  <si>
    <t>LT-81983</t>
  </si>
  <si>
    <t>LT-94198</t>
  </si>
  <si>
    <t>LT-18053</t>
  </si>
  <si>
    <t>LT-39353</t>
  </si>
  <si>
    <t>LT-59292</t>
  </si>
  <si>
    <t>LT-35035</t>
  </si>
  <si>
    <t>LT-46736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</si>
</sst>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sz val="8"/>
      <color theme="1"/>
      <name val="Times New Roman"/>
      <family val="1"/>
    </font>
    <font>
      <b/>
      <sz val="10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rgb="FFFFFF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0" fillId="0" borderId="2" xfId="0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0" fillId="0" borderId="2" xfId="0" applyBorder="1"/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S29"/>
  <sheetViews>
    <sheetView tabSelected="1" zoomScaleNormal="100" workbookViewId="0">
      <selection activeCell="S10" sqref="S10"/>
    </sheetView>
  </sheetViews>
  <sheetFormatPr defaultRowHeight="14.4" x14ac:dyDescent="0.3"/>
  <cols>
    <col min="2" max="2" width="17" customWidth="1"/>
    <col min="6" max="6" width="10.44140625" bestFit="1" customWidth="1"/>
    <col min="16" max="16" width="10.44140625" bestFit="1" customWidth="1"/>
  </cols>
  <sheetData>
    <row r="7" spans="1:19" x14ac:dyDescent="0.3">
      <c r="D7" s="17" t="s">
        <v>0</v>
      </c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17" t="s">
        <v>1</v>
      </c>
      <c r="R7" s="3"/>
    </row>
    <row r="8" spans="1:19" ht="165.6" x14ac:dyDescent="0.3">
      <c r="C8" s="8" t="s">
        <v>23</v>
      </c>
      <c r="D8" s="17"/>
      <c r="E8" s="4" t="s">
        <v>4</v>
      </c>
      <c r="F8" s="4" t="s">
        <v>14</v>
      </c>
      <c r="G8" s="4" t="s">
        <v>33</v>
      </c>
      <c r="H8" s="4" t="s">
        <v>5</v>
      </c>
      <c r="I8" s="4" t="s">
        <v>6</v>
      </c>
      <c r="J8" s="4" t="s">
        <v>7</v>
      </c>
      <c r="K8" s="4" t="s">
        <v>12</v>
      </c>
      <c r="L8" s="4" t="s">
        <v>31</v>
      </c>
      <c r="M8" s="4" t="s">
        <v>8</v>
      </c>
      <c r="N8" s="4" t="s">
        <v>9</v>
      </c>
      <c r="O8" s="4" t="s">
        <v>10</v>
      </c>
      <c r="P8" s="4" t="s">
        <v>13</v>
      </c>
      <c r="Q8" s="17"/>
      <c r="R8" s="4" t="s">
        <v>34</v>
      </c>
      <c r="S8" s="4" t="s">
        <v>32</v>
      </c>
    </row>
    <row r="9" spans="1:19" x14ac:dyDescent="0.3">
      <c r="D9" s="4"/>
      <c r="E9" s="4"/>
      <c r="F9" s="4">
        <v>0.875</v>
      </c>
      <c r="G9" s="4">
        <v>0.85</v>
      </c>
      <c r="H9" s="4"/>
      <c r="I9" s="4"/>
      <c r="J9" s="4"/>
      <c r="K9" s="6"/>
      <c r="L9" s="4"/>
      <c r="M9" s="4"/>
      <c r="N9" s="4"/>
      <c r="O9" s="4"/>
      <c r="P9" s="4"/>
      <c r="Q9" s="4"/>
      <c r="R9" s="4"/>
      <c r="S9" s="13"/>
    </row>
    <row r="10" spans="1:19" ht="27.6" x14ac:dyDescent="0.3">
      <c r="A10" t="s">
        <v>35</v>
      </c>
      <c r="B10" s="4" t="s">
        <v>11</v>
      </c>
      <c r="C10" s="11" t="s">
        <v>15</v>
      </c>
      <c r="D10" s="4">
        <v>66</v>
      </c>
      <c r="E10" s="4">
        <v>50</v>
      </c>
      <c r="F10" s="7">
        <v>4000</v>
      </c>
      <c r="G10" s="7">
        <f>$F$9*F10</f>
        <v>3500</v>
      </c>
      <c r="H10" s="4">
        <v>0.8</v>
      </c>
      <c r="I10" s="4">
        <v>0.65</v>
      </c>
      <c r="J10" s="4">
        <f>G10*H10*I10</f>
        <v>1820</v>
      </c>
      <c r="K10" s="14">
        <v>28</v>
      </c>
      <c r="L10" s="4">
        <f>K10*85</f>
        <v>2380</v>
      </c>
      <c r="M10" s="4">
        <v>0.95</v>
      </c>
      <c r="N10" s="4">
        <v>0.92</v>
      </c>
      <c r="O10" s="4">
        <f t="shared" ref="O10:O23" si="0">L10*M10*N10</f>
        <v>2080.12</v>
      </c>
      <c r="P10" s="14">
        <f>O10/J10</f>
        <v>1.1429230769230769</v>
      </c>
      <c r="Q10" s="4" t="s">
        <v>2</v>
      </c>
      <c r="R10" s="4">
        <f>(D10-K10)/1000</f>
        <v>3.7999999999999999E-2</v>
      </c>
      <c r="S10" s="13">
        <f>4100*R10</f>
        <v>155.79999999999998</v>
      </c>
    </row>
    <row r="11" spans="1:19" ht="27.6" x14ac:dyDescent="0.3">
      <c r="A11" t="s">
        <v>36</v>
      </c>
      <c r="B11" s="12" t="s">
        <v>24</v>
      </c>
      <c r="C11" s="11" t="s">
        <v>16</v>
      </c>
      <c r="D11" s="4">
        <v>95</v>
      </c>
      <c r="E11" s="4">
        <v>70</v>
      </c>
      <c r="F11" s="7">
        <v>6500</v>
      </c>
      <c r="G11" s="7">
        <f t="shared" ref="G11:G17" si="1">$F$9*F11</f>
        <v>5687.5</v>
      </c>
      <c r="H11" s="4">
        <v>0.8</v>
      </c>
      <c r="I11" s="4">
        <v>0.65</v>
      </c>
      <c r="J11" s="4">
        <f t="shared" ref="J11:J23" si="2">G11*H11*I11</f>
        <v>2957.5</v>
      </c>
      <c r="K11" s="14">
        <v>43</v>
      </c>
      <c r="L11" s="4">
        <f>K11*85</f>
        <v>3655</v>
      </c>
      <c r="M11" s="4">
        <v>0.95</v>
      </c>
      <c r="N11" s="4">
        <v>0.92</v>
      </c>
      <c r="O11" s="4">
        <f t="shared" si="0"/>
        <v>3194.4700000000003</v>
      </c>
      <c r="P11" s="14">
        <f t="shared" ref="P11:P23" si="3">O11/J11</f>
        <v>1.0801251056635672</v>
      </c>
      <c r="Q11" s="4" t="s">
        <v>2</v>
      </c>
      <c r="R11" s="15">
        <f t="shared" ref="R11:R22" si="4">(D11-K11)/1000</f>
        <v>5.1999999999999998E-2</v>
      </c>
      <c r="S11" s="13">
        <f t="shared" ref="S11:S23" si="5">4100*R11</f>
        <v>213.2</v>
      </c>
    </row>
    <row r="12" spans="1:19" ht="27.6" x14ac:dyDescent="0.3">
      <c r="A12" t="s">
        <v>37</v>
      </c>
      <c r="B12" s="12" t="s">
        <v>25</v>
      </c>
      <c r="C12" s="11" t="s">
        <v>17</v>
      </c>
      <c r="D12" s="4">
        <v>138</v>
      </c>
      <c r="E12" s="4">
        <v>100</v>
      </c>
      <c r="F12" s="7">
        <v>9400</v>
      </c>
      <c r="G12" s="7">
        <f t="shared" si="1"/>
        <v>8225</v>
      </c>
      <c r="H12" s="4">
        <v>0.8</v>
      </c>
      <c r="I12" s="4">
        <v>0.65</v>
      </c>
      <c r="J12" s="4">
        <f t="shared" si="2"/>
        <v>4277</v>
      </c>
      <c r="K12" s="14">
        <v>54</v>
      </c>
      <c r="L12" s="4">
        <f>K12*85</f>
        <v>4590</v>
      </c>
      <c r="M12" s="4">
        <v>0.95</v>
      </c>
      <c r="N12" s="4">
        <v>0.92</v>
      </c>
      <c r="O12" s="4">
        <f t="shared" si="0"/>
        <v>4011.6600000000003</v>
      </c>
      <c r="P12" s="14">
        <f t="shared" si="3"/>
        <v>0.93796118774842185</v>
      </c>
      <c r="Q12" s="4" t="s">
        <v>2</v>
      </c>
      <c r="R12" s="15">
        <f t="shared" si="4"/>
        <v>8.4000000000000005E-2</v>
      </c>
      <c r="S12" s="13">
        <f t="shared" si="5"/>
        <v>344.40000000000003</v>
      </c>
    </row>
    <row r="13" spans="1:19" ht="27.6" x14ac:dyDescent="0.3">
      <c r="A13" t="s">
        <v>38</v>
      </c>
      <c r="B13" s="12" t="s">
        <v>26</v>
      </c>
      <c r="C13" s="11" t="s">
        <v>18</v>
      </c>
      <c r="D13" s="4">
        <v>188</v>
      </c>
      <c r="E13" s="4">
        <v>150</v>
      </c>
      <c r="F13" s="7">
        <v>15400</v>
      </c>
      <c r="G13" s="7">
        <f t="shared" si="1"/>
        <v>13475</v>
      </c>
      <c r="H13" s="4">
        <v>0.8</v>
      </c>
      <c r="I13" s="4">
        <v>0.65</v>
      </c>
      <c r="J13" s="4">
        <f t="shared" si="2"/>
        <v>7007</v>
      </c>
      <c r="K13" s="14">
        <v>90</v>
      </c>
      <c r="L13" s="4">
        <f t="shared" ref="L13:L23" si="6">K13*85</f>
        <v>7650</v>
      </c>
      <c r="M13" s="4">
        <v>0.95</v>
      </c>
      <c r="N13" s="4">
        <v>0.92</v>
      </c>
      <c r="O13" s="4">
        <f t="shared" si="0"/>
        <v>6686.1</v>
      </c>
      <c r="P13" s="14">
        <f t="shared" si="3"/>
        <v>0.95420293991722571</v>
      </c>
      <c r="Q13" s="4" t="s">
        <v>2</v>
      </c>
      <c r="R13" s="15">
        <f t="shared" si="4"/>
        <v>9.8000000000000004E-2</v>
      </c>
      <c r="S13" s="13">
        <f t="shared" si="5"/>
        <v>401.8</v>
      </c>
    </row>
    <row r="14" spans="1:19" ht="27.6" x14ac:dyDescent="0.3">
      <c r="A14" t="s">
        <v>39</v>
      </c>
      <c r="B14" s="12" t="s">
        <v>27</v>
      </c>
      <c r="C14" s="11" t="s">
        <v>19</v>
      </c>
      <c r="D14" s="4">
        <v>250</v>
      </c>
      <c r="E14" s="4">
        <v>200</v>
      </c>
      <c r="F14" s="7">
        <v>21400</v>
      </c>
      <c r="G14" s="7">
        <f t="shared" si="1"/>
        <v>18725</v>
      </c>
      <c r="H14" s="4">
        <v>0.8</v>
      </c>
      <c r="I14" s="4">
        <v>0.65</v>
      </c>
      <c r="J14" s="4">
        <f t="shared" si="2"/>
        <v>9737</v>
      </c>
      <c r="K14" s="14">
        <v>130</v>
      </c>
      <c r="L14" s="4">
        <f t="shared" si="6"/>
        <v>11050</v>
      </c>
      <c r="M14" s="4">
        <v>0.95</v>
      </c>
      <c r="N14" s="4">
        <v>0.92</v>
      </c>
      <c r="O14" s="4">
        <f t="shared" si="0"/>
        <v>9657.7000000000007</v>
      </c>
      <c r="P14" s="14">
        <f t="shared" si="3"/>
        <v>0.99185580774365834</v>
      </c>
      <c r="Q14" s="4" t="s">
        <v>2</v>
      </c>
      <c r="R14" s="15">
        <f t="shared" si="4"/>
        <v>0.12</v>
      </c>
      <c r="S14" s="13">
        <f t="shared" si="5"/>
        <v>492</v>
      </c>
    </row>
    <row r="15" spans="1:19" ht="27.6" x14ac:dyDescent="0.3">
      <c r="A15" t="s">
        <v>40</v>
      </c>
      <c r="B15" s="12" t="s">
        <v>28</v>
      </c>
      <c r="C15" s="11" t="s">
        <v>20</v>
      </c>
      <c r="D15" s="4">
        <v>295</v>
      </c>
      <c r="E15" s="4">
        <v>250</v>
      </c>
      <c r="F15" s="7">
        <v>27000</v>
      </c>
      <c r="G15" s="7">
        <f t="shared" si="1"/>
        <v>23625</v>
      </c>
      <c r="H15" s="4">
        <v>0.8</v>
      </c>
      <c r="I15" s="4">
        <v>0.65</v>
      </c>
      <c r="J15" s="4">
        <f t="shared" si="2"/>
        <v>12285</v>
      </c>
      <c r="K15" s="14">
        <v>190</v>
      </c>
      <c r="L15" s="4">
        <f t="shared" si="6"/>
        <v>16150</v>
      </c>
      <c r="M15" s="4">
        <v>0.95</v>
      </c>
      <c r="N15" s="4">
        <v>0.92</v>
      </c>
      <c r="O15" s="4">
        <f t="shared" si="0"/>
        <v>14115.1</v>
      </c>
      <c r="P15" s="14">
        <f t="shared" si="3"/>
        <v>1.1489702889702891</v>
      </c>
      <c r="Q15" s="4" t="s">
        <v>2</v>
      </c>
      <c r="R15" s="15">
        <f t="shared" si="4"/>
        <v>0.105</v>
      </c>
      <c r="S15" s="13">
        <f t="shared" si="5"/>
        <v>430.5</v>
      </c>
    </row>
    <row r="16" spans="1:19" ht="27.6" x14ac:dyDescent="0.3">
      <c r="A16" t="s">
        <v>41</v>
      </c>
      <c r="B16" s="12" t="s">
        <v>29</v>
      </c>
      <c r="C16" s="11" t="s">
        <v>21</v>
      </c>
      <c r="D16" s="4">
        <v>365</v>
      </c>
      <c r="E16" s="4">
        <v>310</v>
      </c>
      <c r="F16" s="7">
        <f>33000/0.9</f>
        <v>36666.666666666664</v>
      </c>
      <c r="G16" s="4">
        <f t="shared" si="1"/>
        <v>32083.333333333332</v>
      </c>
      <c r="H16" s="4">
        <v>0.8</v>
      </c>
      <c r="I16" s="4">
        <v>0.65</v>
      </c>
      <c r="J16" s="4">
        <f t="shared" si="2"/>
        <v>16683.333333333336</v>
      </c>
      <c r="K16" s="14">
        <v>222</v>
      </c>
      <c r="L16" s="4">
        <f t="shared" si="6"/>
        <v>18870</v>
      </c>
      <c r="M16" s="4">
        <v>0.95</v>
      </c>
      <c r="N16" s="4">
        <v>0.92</v>
      </c>
      <c r="O16" s="4">
        <f t="shared" si="0"/>
        <v>16492.38</v>
      </c>
      <c r="P16" s="14">
        <f t="shared" si="3"/>
        <v>0.98855424575424566</v>
      </c>
      <c r="Q16" s="4" t="s">
        <v>2</v>
      </c>
      <c r="R16" s="15">
        <f t="shared" si="4"/>
        <v>0.14299999999999999</v>
      </c>
      <c r="S16" s="13">
        <f t="shared" si="5"/>
        <v>586.29999999999995</v>
      </c>
    </row>
    <row r="17" spans="1:19" ht="27.6" x14ac:dyDescent="0.3">
      <c r="A17" t="s">
        <v>42</v>
      </c>
      <c r="B17" s="12" t="s">
        <v>30</v>
      </c>
      <c r="C17" s="11" t="s">
        <v>22</v>
      </c>
      <c r="D17" s="4">
        <v>465</v>
      </c>
      <c r="E17" s="4">
        <v>400</v>
      </c>
      <c r="F17" s="7">
        <v>50000</v>
      </c>
      <c r="G17" s="4">
        <f t="shared" si="1"/>
        <v>43750</v>
      </c>
      <c r="H17" s="4">
        <v>0.8</v>
      </c>
      <c r="I17" s="4">
        <v>0.65</v>
      </c>
      <c r="J17" s="4">
        <f t="shared" si="2"/>
        <v>22750</v>
      </c>
      <c r="K17" s="14">
        <v>260</v>
      </c>
      <c r="L17" s="4">
        <f t="shared" si="6"/>
        <v>22100</v>
      </c>
      <c r="M17" s="4">
        <v>0.95</v>
      </c>
      <c r="N17" s="4">
        <v>0.92</v>
      </c>
      <c r="O17" s="4">
        <f t="shared" si="0"/>
        <v>19315.400000000001</v>
      </c>
      <c r="P17" s="14">
        <f t="shared" si="3"/>
        <v>0.84902857142857147</v>
      </c>
      <c r="Q17" s="4" t="s">
        <v>2</v>
      </c>
      <c r="R17" s="15">
        <f t="shared" si="4"/>
        <v>0.20499999999999999</v>
      </c>
      <c r="S17" s="13">
        <f t="shared" si="5"/>
        <v>840.5</v>
      </c>
    </row>
    <row r="18" spans="1:19" ht="27.6" x14ac:dyDescent="0.3">
      <c r="A18" t="s">
        <v>43</v>
      </c>
      <c r="B18" s="4" t="s">
        <v>24</v>
      </c>
      <c r="C18" s="11" t="s">
        <v>16</v>
      </c>
      <c r="D18" s="4">
        <v>95</v>
      </c>
      <c r="E18" s="4">
        <v>70</v>
      </c>
      <c r="F18" s="7">
        <v>5500</v>
      </c>
      <c r="G18" s="4">
        <f>$G$9*F18</f>
        <v>4675</v>
      </c>
      <c r="H18" s="4">
        <v>0.8</v>
      </c>
      <c r="I18" s="4">
        <v>0.65</v>
      </c>
      <c r="J18" s="4">
        <f t="shared" si="2"/>
        <v>2431</v>
      </c>
      <c r="K18" s="16">
        <v>43</v>
      </c>
      <c r="L18" s="16">
        <f>K18*85</f>
        <v>3655</v>
      </c>
      <c r="M18" s="4">
        <v>0.95</v>
      </c>
      <c r="N18" s="4">
        <v>0.92</v>
      </c>
      <c r="O18" s="4">
        <f t="shared" si="0"/>
        <v>3194.4700000000003</v>
      </c>
      <c r="P18" s="14">
        <f t="shared" si="3"/>
        <v>1.3140559440559441</v>
      </c>
      <c r="Q18" s="4" t="s">
        <v>3</v>
      </c>
      <c r="R18" s="15">
        <f t="shared" si="4"/>
        <v>5.1999999999999998E-2</v>
      </c>
      <c r="S18" s="13">
        <f t="shared" si="5"/>
        <v>213.2</v>
      </c>
    </row>
    <row r="19" spans="1:19" ht="27.6" x14ac:dyDescent="0.3">
      <c r="A19" t="s">
        <v>44</v>
      </c>
      <c r="B19" s="12" t="s">
        <v>25</v>
      </c>
      <c r="C19" s="11" t="s">
        <v>17</v>
      </c>
      <c r="D19" s="4">
        <v>128</v>
      </c>
      <c r="E19" s="4">
        <v>100</v>
      </c>
      <c r="F19" s="7">
        <v>9000</v>
      </c>
      <c r="G19" s="4">
        <f t="shared" ref="G19:G23" si="7">$G$9*F19</f>
        <v>7650</v>
      </c>
      <c r="H19" s="4">
        <v>0.8</v>
      </c>
      <c r="I19" s="4">
        <v>0.65</v>
      </c>
      <c r="J19" s="4">
        <f t="shared" si="2"/>
        <v>3978</v>
      </c>
      <c r="K19" s="4">
        <v>54</v>
      </c>
      <c r="L19" s="4">
        <f t="shared" si="6"/>
        <v>4590</v>
      </c>
      <c r="M19" s="4">
        <v>0.95</v>
      </c>
      <c r="N19" s="4">
        <v>0.92</v>
      </c>
      <c r="O19" s="4">
        <f t="shared" si="0"/>
        <v>4011.6600000000003</v>
      </c>
      <c r="P19" s="14">
        <f t="shared" si="3"/>
        <v>1.0084615384615385</v>
      </c>
      <c r="Q19" s="4" t="s">
        <v>3</v>
      </c>
      <c r="R19" s="15">
        <f t="shared" si="4"/>
        <v>7.3999999999999996E-2</v>
      </c>
      <c r="S19" s="13">
        <f t="shared" si="5"/>
        <v>303.39999999999998</v>
      </c>
    </row>
    <row r="20" spans="1:19" ht="27.6" x14ac:dyDescent="0.3">
      <c r="A20" t="s">
        <v>45</v>
      </c>
      <c r="B20" s="12" t="s">
        <v>26</v>
      </c>
      <c r="C20" s="11" t="s">
        <v>18</v>
      </c>
      <c r="D20" s="4">
        <v>190</v>
      </c>
      <c r="E20" s="4">
        <v>150</v>
      </c>
      <c r="F20" s="7">
        <v>12500</v>
      </c>
      <c r="G20" s="4">
        <f t="shared" si="7"/>
        <v>10625</v>
      </c>
      <c r="H20" s="4">
        <v>0.8</v>
      </c>
      <c r="I20" s="4">
        <v>0.65</v>
      </c>
      <c r="J20" s="4">
        <f t="shared" si="2"/>
        <v>5525</v>
      </c>
      <c r="K20" s="5">
        <v>90</v>
      </c>
      <c r="L20" s="4">
        <f t="shared" si="6"/>
        <v>7650</v>
      </c>
      <c r="M20" s="4">
        <v>0.95</v>
      </c>
      <c r="N20" s="4">
        <v>0.92</v>
      </c>
      <c r="O20" s="4">
        <f t="shared" si="0"/>
        <v>6686.1</v>
      </c>
      <c r="P20" s="14">
        <f t="shared" si="3"/>
        <v>1.2101538461538461</v>
      </c>
      <c r="Q20" s="4" t="s">
        <v>3</v>
      </c>
      <c r="R20" s="15">
        <f t="shared" si="4"/>
        <v>0.1</v>
      </c>
      <c r="S20" s="13">
        <f t="shared" si="5"/>
        <v>410</v>
      </c>
    </row>
    <row r="21" spans="1:19" ht="27.6" x14ac:dyDescent="0.3">
      <c r="A21" t="s">
        <v>46</v>
      </c>
      <c r="B21" s="12" t="s">
        <v>26</v>
      </c>
      <c r="C21" s="11" t="s">
        <v>18</v>
      </c>
      <c r="D21" s="4">
        <v>215</v>
      </c>
      <c r="E21" s="4">
        <v>175</v>
      </c>
      <c r="F21" s="7">
        <v>13500</v>
      </c>
      <c r="G21" s="4">
        <f t="shared" si="7"/>
        <v>11475</v>
      </c>
      <c r="H21" s="4">
        <v>0.8</v>
      </c>
      <c r="I21" s="4">
        <v>0.65</v>
      </c>
      <c r="J21" s="4">
        <f t="shared" si="2"/>
        <v>5967</v>
      </c>
      <c r="K21" s="5">
        <v>90</v>
      </c>
      <c r="L21" s="4">
        <f t="shared" si="6"/>
        <v>7650</v>
      </c>
      <c r="M21" s="4">
        <v>0.95</v>
      </c>
      <c r="N21" s="4">
        <v>0.92</v>
      </c>
      <c r="O21" s="4">
        <f t="shared" si="0"/>
        <v>6686.1</v>
      </c>
      <c r="P21" s="14">
        <f t="shared" si="3"/>
        <v>1.1205128205128205</v>
      </c>
      <c r="Q21" s="4" t="s">
        <v>3</v>
      </c>
      <c r="R21" s="15">
        <f t="shared" si="4"/>
        <v>0.125</v>
      </c>
      <c r="S21" s="13">
        <f t="shared" si="5"/>
        <v>512.5</v>
      </c>
    </row>
    <row r="22" spans="1:19" ht="27.6" x14ac:dyDescent="0.3">
      <c r="A22" t="s">
        <v>47</v>
      </c>
      <c r="B22" s="12" t="s">
        <v>27</v>
      </c>
      <c r="C22" s="11" t="s">
        <v>19</v>
      </c>
      <c r="D22" s="4">
        <v>295</v>
      </c>
      <c r="E22" s="4">
        <v>250</v>
      </c>
      <c r="F22" s="7">
        <v>20500</v>
      </c>
      <c r="G22" s="4">
        <f t="shared" si="7"/>
        <v>17425</v>
      </c>
      <c r="H22" s="4">
        <v>0.8</v>
      </c>
      <c r="I22" s="4">
        <v>0.65</v>
      </c>
      <c r="J22" s="4">
        <f t="shared" si="2"/>
        <v>9061</v>
      </c>
      <c r="K22" s="5">
        <v>130</v>
      </c>
      <c r="L22" s="4">
        <f t="shared" si="6"/>
        <v>11050</v>
      </c>
      <c r="M22" s="4">
        <v>0.95</v>
      </c>
      <c r="N22" s="4">
        <v>0.92</v>
      </c>
      <c r="O22" s="4">
        <f t="shared" si="0"/>
        <v>9657.7000000000007</v>
      </c>
      <c r="P22" s="14">
        <f t="shared" si="3"/>
        <v>1.0658536585365854</v>
      </c>
      <c r="Q22" s="4" t="s">
        <v>3</v>
      </c>
      <c r="R22" s="15">
        <f t="shared" si="4"/>
        <v>0.16500000000000001</v>
      </c>
      <c r="S22" s="13">
        <f t="shared" si="5"/>
        <v>676.5</v>
      </c>
    </row>
    <row r="23" spans="1:19" ht="27.6" x14ac:dyDescent="0.3">
      <c r="A23" t="s">
        <v>48</v>
      </c>
      <c r="B23" s="12" t="s">
        <v>28</v>
      </c>
      <c r="C23" s="11" t="s">
        <v>20</v>
      </c>
      <c r="D23" s="4">
        <v>458</v>
      </c>
      <c r="E23" s="4">
        <v>400</v>
      </c>
      <c r="F23" s="7">
        <v>37500</v>
      </c>
      <c r="G23" s="4">
        <f t="shared" si="7"/>
        <v>31875</v>
      </c>
      <c r="H23" s="4">
        <v>0.8</v>
      </c>
      <c r="I23" s="4">
        <v>0.65</v>
      </c>
      <c r="J23" s="4">
        <f t="shared" si="2"/>
        <v>16575</v>
      </c>
      <c r="K23" s="5">
        <v>190</v>
      </c>
      <c r="L23" s="4">
        <f t="shared" si="6"/>
        <v>16150</v>
      </c>
      <c r="M23" s="4">
        <v>0.95</v>
      </c>
      <c r="N23" s="4">
        <v>0.92</v>
      </c>
      <c r="O23" s="4">
        <f t="shared" si="0"/>
        <v>14115.1</v>
      </c>
      <c r="P23" s="14">
        <f t="shared" si="3"/>
        <v>0.8515897435897436</v>
      </c>
      <c r="Q23" s="4" t="s">
        <v>3</v>
      </c>
      <c r="R23" s="15">
        <f>(D23-K23)/1000</f>
        <v>0.26800000000000002</v>
      </c>
      <c r="S23" s="13">
        <f t="shared" si="5"/>
        <v>1098.8</v>
      </c>
    </row>
    <row r="24" spans="1:19" ht="15" thickBot="1" x14ac:dyDescent="0.35">
      <c r="B24" s="9"/>
      <c r="D24" s="1"/>
      <c r="E24" s="1"/>
      <c r="F24" s="1"/>
      <c r="G24" s="1"/>
      <c r="H24" s="1"/>
      <c r="I24" s="1"/>
      <c r="J24" s="1"/>
    </row>
    <row r="25" spans="1:19" ht="15.6" thickTop="1" thickBot="1" x14ac:dyDescent="0.35">
      <c r="B25" s="9"/>
      <c r="D25" s="2"/>
      <c r="E25" s="2"/>
      <c r="F25" s="2"/>
      <c r="G25" s="2"/>
      <c r="H25" s="2"/>
      <c r="I25" s="2"/>
      <c r="J25" s="2"/>
    </row>
    <row r="26" spans="1:19" ht="15.6" thickTop="1" thickBot="1" x14ac:dyDescent="0.35">
      <c r="B26" s="9"/>
      <c r="D26" s="2"/>
      <c r="E26" s="2"/>
      <c r="F26" s="2"/>
      <c r="G26" s="2"/>
      <c r="H26" s="2"/>
      <c r="I26" s="2"/>
      <c r="J26" s="2"/>
    </row>
    <row r="27" spans="1:19" ht="15.6" thickTop="1" thickBot="1" x14ac:dyDescent="0.35">
      <c r="B27" s="9"/>
      <c r="D27" s="2"/>
      <c r="E27" s="2"/>
      <c r="F27" s="2"/>
      <c r="G27" s="2"/>
      <c r="H27" s="2"/>
      <c r="I27" s="2"/>
      <c r="J27" s="2"/>
    </row>
    <row r="28" spans="1:19" ht="15" thickTop="1" x14ac:dyDescent="0.3">
      <c r="B28" s="10"/>
      <c r="D28" s="2"/>
      <c r="E28" s="2"/>
      <c r="F28" s="2"/>
      <c r="G28" s="2"/>
      <c r="H28" s="2"/>
      <c r="I28" s="2"/>
      <c r="J28" s="2"/>
    </row>
    <row r="29" spans="1:19" x14ac:dyDescent="0.3">
      <c r="D29" s="1"/>
      <c r="E29" s="1"/>
      <c r="F29" s="1"/>
      <c r="G29" s="1"/>
      <c r="H29" s="1"/>
      <c r="I29" s="1"/>
      <c r="J29" s="1"/>
    </row>
  </sheetData>
  <mergeCells count="2">
    <mergeCell ref="D7:D8"/>
    <mergeCell ref="Q7:Q8"/>
  </mergeCells>
  <pageMargins left="0.7" right="0.7" top="0.75" bottom="0.75" header="0.3" footer="0.3"/>
  <pageSetup scale="7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Southern California Edison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Standard Configuration</dc:creator>
  <cp:lastModifiedBy>Ajay Wadhera</cp:lastModifiedBy>
  <dcterms:created xsi:type="dcterms:W3CDTF">2014-06-12T23:49:27Z</dcterms:created>
  <dcterms:modified xsi:type="dcterms:W3CDTF">2017-07-12T17:23:02Z</dcterms:modified>
</cp:coreProperties>
</file>