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rgada\Desktop\2017 Workpaper Updates\PGECOHVC172 Single Package Vertical Heat Pump R0\Workpaper\SCE17HC068.0_2-26-18 ShortForm\"/>
    </mc:Choice>
  </mc:AlternateContent>
  <bookViews>
    <workbookView xWindow="0" yWindow="0" windowWidth="23040" windowHeight="11232" activeTab="1"/>
  </bookViews>
  <sheets>
    <sheet name="DistributorBudget" sheetId="2" r:id="rId1"/>
    <sheet name="HP Cost Estimate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0" i="1" l="1"/>
  <c r="N30" i="1"/>
  <c r="M30" i="1"/>
  <c r="I30" i="1"/>
  <c r="I25" i="1" l="1"/>
  <c r="B36" i="1" l="1"/>
  <c r="O23" i="1" l="1"/>
  <c r="O16" i="1"/>
  <c r="O9" i="1"/>
  <c r="O2" i="1"/>
  <c r="N23" i="1"/>
  <c r="N16" i="1"/>
  <c r="N9" i="1"/>
  <c r="N2" i="1"/>
  <c r="M23" i="1"/>
  <c r="M16" i="1"/>
  <c r="M9" i="1"/>
  <c r="M2" i="1"/>
  <c r="F23" i="1" l="1"/>
  <c r="F16" i="1"/>
  <c r="I16" i="1" s="1"/>
  <c r="F9" i="1"/>
  <c r="F2" i="1"/>
  <c r="G23" i="1"/>
  <c r="H23" i="1" s="1"/>
  <c r="G16" i="1"/>
  <c r="H16" i="1" s="1"/>
  <c r="G9" i="1"/>
  <c r="H9" i="1" s="1"/>
  <c r="G2" i="1"/>
  <c r="H2" i="1" s="1"/>
  <c r="E23" i="1"/>
  <c r="E16" i="1"/>
  <c r="E9" i="1"/>
  <c r="E2" i="1"/>
  <c r="I2" i="1" l="1"/>
  <c r="I9" i="1"/>
  <c r="I23" i="1"/>
</calcChain>
</file>

<file path=xl/sharedStrings.xml><?xml version="1.0" encoding="utf-8"?>
<sst xmlns="http://schemas.openxmlformats.org/spreadsheetml/2006/main" count="54" uniqueCount="52">
  <si>
    <t>W36H A05VP4</t>
  </si>
  <si>
    <t>Model #</t>
  </si>
  <si>
    <t>3 ton w economizer</t>
  </si>
  <si>
    <t>W36H A05YP</t>
  </si>
  <si>
    <t>3 ton w ERV</t>
  </si>
  <si>
    <t>W36H A05RP4</t>
  </si>
  <si>
    <t>W42H A05VP4</t>
  </si>
  <si>
    <t>3 ton Base</t>
  </si>
  <si>
    <t>W42H*A05YP4</t>
  </si>
  <si>
    <t>W42H*A05RP4</t>
  </si>
  <si>
    <t>W48H*A05VP4</t>
  </si>
  <si>
    <t>W48H*A05YP4</t>
  </si>
  <si>
    <t>W48H*A05RP4</t>
  </si>
  <si>
    <t>W60H*A05VP4</t>
  </si>
  <si>
    <t>W60H*A05YP4</t>
  </si>
  <si>
    <t>W60H*A05RP4</t>
  </si>
  <si>
    <t>T36SA05VP4</t>
  </si>
  <si>
    <t>T36SA05YP4</t>
  </si>
  <si>
    <t>T36SA05RP4</t>
  </si>
  <si>
    <t>3.5 ton Base</t>
  </si>
  <si>
    <t>T42SA05VP4</t>
  </si>
  <si>
    <t>T42SA05YP4</t>
  </si>
  <si>
    <t>3.5 ton w economizer</t>
  </si>
  <si>
    <t>3.5 ton w ERV</t>
  </si>
  <si>
    <t>4 ton Base</t>
  </si>
  <si>
    <t>4 ton w economizer</t>
  </si>
  <si>
    <t>4 ton w ERV</t>
  </si>
  <si>
    <t>T48SA05VP4</t>
  </si>
  <si>
    <t>T48SA05YP4</t>
  </si>
  <si>
    <t>T48SA05RP4</t>
  </si>
  <si>
    <t>5 ton Base</t>
  </si>
  <si>
    <t>5 ton w economizer</t>
  </si>
  <si>
    <t>5 ton w ERV</t>
  </si>
  <si>
    <t>High eff model, 2 stage compressor</t>
  </si>
  <si>
    <t>T60SA05VP4</t>
  </si>
  <si>
    <t>T60SA05YP4</t>
  </si>
  <si>
    <t>T60SA05RP4</t>
  </si>
  <si>
    <t>Base model w economizer Incremental cost</t>
  </si>
  <si>
    <t>Base model to high eff model incremental cost</t>
  </si>
  <si>
    <t>Base to high eff incremental cost $/ton</t>
  </si>
  <si>
    <t>High eff model w economizer incremental cost</t>
  </si>
  <si>
    <t>Base to high eff with economizer incremental cost $/ton</t>
  </si>
  <si>
    <t>Not supported by Program given TRC &lt; 1</t>
  </si>
  <si>
    <t xml:space="preserve">Supported by Program </t>
  </si>
  <si>
    <t>Tons</t>
  </si>
  <si>
    <t>AC-20018
Baseline Cost $/Ton</t>
  </si>
  <si>
    <t>AC-20018
Measure Cost $/Ton</t>
  </si>
  <si>
    <t>AC-20018
Incremental Cost $/Ton</t>
  </si>
  <si>
    <t>Labor Cost from PGECOHVC172 R0</t>
  </si>
  <si>
    <t>Average Tons</t>
  </si>
  <si>
    <t>Average Labor Cost per Ton</t>
  </si>
  <si>
    <t>Average IMC (3.5 and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</si>
</sst>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44" fontId="0" fillId="0" borderId="0" xfId="1" applyFont="1"/>
    <xf numFmtId="0" fontId="0" fillId="2" borderId="0" xfId="0" applyFill="1"/>
    <xf numFmtId="44" fontId="0" fillId="0" borderId="0" xfId="0" applyNumberFormat="1"/>
    <xf numFmtId="44" fontId="0" fillId="2" borderId="0" xfId="1" applyFont="1" applyFill="1"/>
    <xf numFmtId="44" fontId="0" fillId="3" borderId="0" xfId="0" applyNumberFormat="1" applyFill="1"/>
    <xf numFmtId="0" fontId="0" fillId="3" borderId="0" xfId="0" applyFill="1"/>
    <xf numFmtId="0" fontId="2" fillId="0" borderId="0" xfId="0" applyFont="1"/>
    <xf numFmtId="0" fontId="3" fillId="3" borderId="0" xfId="0" applyFont="1" applyFill="1"/>
    <xf numFmtId="44" fontId="3" fillId="3" borderId="1" xfId="0" applyNumberFormat="1" applyFont="1" applyFill="1" applyBorder="1"/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0" borderId="0" xfId="0" applyFont="1" applyBorder="1"/>
    <xf numFmtId="0" fontId="2" fillId="0" borderId="3" xfId="0" applyFont="1" applyBorder="1"/>
    <xf numFmtId="8" fontId="0" fillId="0" borderId="3" xfId="0" applyNumberFormat="1" applyFont="1" applyBorder="1"/>
    <xf numFmtId="0" fontId="0" fillId="0" borderId="3" xfId="0" applyFont="1" applyBorder="1"/>
    <xf numFmtId="44" fontId="3" fillId="3" borderId="0" xfId="1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11</xdr:col>
      <xdr:colOff>284952</xdr:colOff>
      <xdr:row>48</xdr:row>
      <xdr:rowOff>65638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548640"/>
          <a:ext cx="6380952" cy="8295238"/>
        </a:xfrm>
        <a:prstGeom prst="rect">
          <a:avLst/>
        </a:prstGeom>
      </xdr:spPr>
    </xdr:pic>
    <xdr:clientData/>
  </xdr:twoCellAnchor>
  <xdr:twoCellAnchor editAs="oneCell">
    <xdr:from>
      <xdr:col>12</xdr:col>
      <xdr:colOff>31569</xdr:colOff>
      <xdr:row>2</xdr:row>
      <xdr:rowOff>100149</xdr:rowOff>
    </xdr:from>
    <xdr:to>
      <xdr:col>22</xdr:col>
      <xdr:colOff>249855</xdr:colOff>
      <xdr:row>47</xdr:row>
      <xdr:rowOff>99120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46769" y="470263"/>
          <a:ext cx="6314286" cy="8326543"/>
        </a:xfrm>
        <a:prstGeom prst="rect">
          <a:avLst/>
        </a:prstGeom>
      </xdr:spPr>
    </xdr:pic>
    <xdr:clientData/>
  </xdr:twoCellAnchor>
  <xdr:twoCellAnchor editAs="oneCell">
    <xdr:from>
      <xdr:col>22</xdr:col>
      <xdr:colOff>435429</xdr:colOff>
      <xdr:row>3</xdr:row>
      <xdr:rowOff>10886</xdr:rowOff>
    </xdr:from>
    <xdr:to>
      <xdr:col>32</xdr:col>
      <xdr:colOff>596572</xdr:colOff>
      <xdr:row>47</xdr:row>
      <xdr:rowOff>1704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846629" y="566057"/>
          <a:ext cx="6257143" cy="8133333"/>
        </a:xfrm>
        <a:prstGeom prst="rect">
          <a:avLst/>
        </a:prstGeom>
      </xdr:spPr>
    </xdr:pic>
    <xdr:clientData/>
  </xdr:twoCellAnchor>
  <xdr:twoCellAnchor editAs="oneCell">
    <xdr:from>
      <xdr:col>33</xdr:col>
      <xdr:colOff>228600</xdr:colOff>
      <xdr:row>3</xdr:row>
      <xdr:rowOff>0</xdr:rowOff>
    </xdr:from>
    <xdr:to>
      <xdr:col>43</xdr:col>
      <xdr:colOff>380219</xdr:colOff>
      <xdr:row>47</xdr:row>
      <xdr:rowOff>134232</xdr:rowOff>
    </xdr:to>
    <xdr:pic>
      <xdr:nvPicPr>
        <xdr:cNvPr id="5" name="Picture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0345400" y="548640"/>
          <a:ext cx="6247619" cy="81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>
      <selection activeCell="AA54" sqref="AA54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zoomScale="55" zoomScaleNormal="55" workbookViewId="0">
      <selection activeCell="M47" sqref="M47"/>
    </sheetView>
  </sheetViews>
  <sheetFormatPr defaultRowHeight="14.4" x14ac:dyDescent="0.3"/>
  <cols>
    <col min="1" max="1" width="35.109375" bestFit="1" customWidth="1"/>
    <col min="2" max="2" width="15.77734375" customWidth="1"/>
    <col min="3" max="3" width="10.6640625" bestFit="1" customWidth="1"/>
    <col min="4" max="4" width="14" customWidth="1"/>
    <col min="5" max="9" width="17.77734375" customWidth="1"/>
    <col min="10" max="10" width="1.33203125" customWidth="1"/>
    <col min="11" max="11" width="51.77734375" customWidth="1"/>
    <col min="12" max="12" width="6.77734375" customWidth="1"/>
    <col min="13" max="13" width="19" bestFit="1" customWidth="1"/>
    <col min="14" max="14" width="22" bestFit="1" customWidth="1"/>
    <col min="15" max="15" width="14.44140625" customWidth="1"/>
  </cols>
  <sheetData>
    <row r="1" spans="1:15" ht="58.2" thickBot="1" x14ac:dyDescent="0.35">
      <c r="A1" s="10"/>
      <c r="B1" s="10" t="s">
        <v>1</v>
      </c>
      <c r="C1" s="10"/>
      <c r="D1" s="11" t="s">
        <v>33</v>
      </c>
      <c r="E1" s="11" t="s">
        <v>37</v>
      </c>
      <c r="F1" s="11" t="s">
        <v>40</v>
      </c>
      <c r="G1" s="11" t="s">
        <v>38</v>
      </c>
      <c r="H1" s="11" t="s">
        <v>39</v>
      </c>
      <c r="I1" s="12" t="s">
        <v>41</v>
      </c>
      <c r="J1" s="10"/>
      <c r="K1" s="10"/>
      <c r="L1" s="13" t="s">
        <v>44</v>
      </c>
      <c r="M1" s="12" t="s">
        <v>45</v>
      </c>
      <c r="N1" s="12" t="s">
        <v>46</v>
      </c>
      <c r="O1" s="12" t="s">
        <v>47</v>
      </c>
    </row>
    <row r="2" spans="1:15" ht="15" thickTop="1" x14ac:dyDescent="0.3">
      <c r="A2" t="s">
        <v>7</v>
      </c>
      <c r="B2" t="s">
        <v>0</v>
      </c>
      <c r="C2" s="1">
        <v>4864</v>
      </c>
      <c r="D2" s="1"/>
      <c r="E2" s="1">
        <f>C4-C2</f>
        <v>370</v>
      </c>
      <c r="F2" s="1">
        <f>D5-D3</f>
        <v>870</v>
      </c>
      <c r="G2" s="3">
        <f>D3-C2</f>
        <v>1591</v>
      </c>
      <c r="H2" s="3">
        <f>G2/3</f>
        <v>530.33333333333337</v>
      </c>
      <c r="I2" s="5">
        <f>(F2+G2)/3</f>
        <v>820.33333333333337</v>
      </c>
      <c r="K2" t="s">
        <v>42</v>
      </c>
      <c r="L2">
        <v>3</v>
      </c>
      <c r="M2" s="5">
        <f>C2/L2</f>
        <v>1621.3333333333333</v>
      </c>
      <c r="N2" s="5">
        <f>D5/L2</f>
        <v>2441.6666666666665</v>
      </c>
      <c r="O2" s="5">
        <f>N2-M2</f>
        <v>820.33333333333326</v>
      </c>
    </row>
    <row r="3" spans="1:15" x14ac:dyDescent="0.3">
      <c r="B3" t="s">
        <v>16</v>
      </c>
      <c r="C3" s="1"/>
      <c r="D3" s="1">
        <v>6455</v>
      </c>
      <c r="E3" s="1"/>
      <c r="F3" s="1"/>
      <c r="I3" s="6"/>
      <c r="M3" s="6"/>
      <c r="N3" s="6"/>
      <c r="O3" s="6"/>
    </row>
    <row r="4" spans="1:15" x14ac:dyDescent="0.3">
      <c r="A4" t="s">
        <v>2</v>
      </c>
      <c r="B4" t="s">
        <v>3</v>
      </c>
      <c r="C4" s="1">
        <v>5234</v>
      </c>
      <c r="D4" s="1"/>
      <c r="E4" s="1"/>
      <c r="F4" s="1"/>
      <c r="I4" s="6"/>
      <c r="M4" s="6"/>
      <c r="N4" s="6"/>
      <c r="O4" s="6"/>
    </row>
    <row r="5" spans="1:15" x14ac:dyDescent="0.3">
      <c r="B5" t="s">
        <v>17</v>
      </c>
      <c r="C5" s="1"/>
      <c r="D5" s="1">
        <v>7325</v>
      </c>
      <c r="E5" s="1"/>
      <c r="F5" s="1"/>
      <c r="I5" s="6"/>
      <c r="M5" s="6"/>
      <c r="N5" s="6"/>
      <c r="O5" s="6"/>
    </row>
    <row r="6" spans="1:15" x14ac:dyDescent="0.3">
      <c r="A6" t="s">
        <v>4</v>
      </c>
      <c r="B6" t="s">
        <v>5</v>
      </c>
      <c r="C6" s="1">
        <v>5764</v>
      </c>
      <c r="D6" s="1"/>
      <c r="E6" s="1"/>
      <c r="F6" s="1"/>
      <c r="I6" s="6"/>
      <c r="M6" s="6"/>
      <c r="N6" s="6"/>
      <c r="O6" s="6"/>
    </row>
    <row r="7" spans="1:15" x14ac:dyDescent="0.3">
      <c r="B7" t="s">
        <v>18</v>
      </c>
      <c r="C7" s="1"/>
      <c r="D7" s="1">
        <v>8150</v>
      </c>
      <c r="E7" s="1"/>
      <c r="F7" s="1"/>
      <c r="I7" s="6"/>
      <c r="M7" s="6"/>
      <c r="N7" s="6"/>
      <c r="O7" s="6"/>
    </row>
    <row r="8" spans="1:15" s="2" customFormat="1" x14ac:dyDescent="0.3">
      <c r="C8" s="4"/>
      <c r="D8" s="4"/>
      <c r="E8" s="4"/>
      <c r="F8" s="4"/>
      <c r="I8" s="6"/>
    </row>
    <row r="9" spans="1:15" x14ac:dyDescent="0.3">
      <c r="A9" t="s">
        <v>19</v>
      </c>
      <c r="B9" t="s">
        <v>6</v>
      </c>
      <c r="C9" s="1">
        <v>5820</v>
      </c>
      <c r="D9" s="1"/>
      <c r="E9" s="1">
        <f>C11-C9</f>
        <v>410</v>
      </c>
      <c r="F9" s="1">
        <f>D12-D10</f>
        <v>875</v>
      </c>
      <c r="G9" s="3">
        <f>D10-C9</f>
        <v>810</v>
      </c>
      <c r="H9" s="3">
        <f>G9/3.5</f>
        <v>231.42857142857142</v>
      </c>
      <c r="I9" s="5">
        <f>(F9+G9)/3.5</f>
        <v>481.42857142857144</v>
      </c>
      <c r="K9" t="s">
        <v>43</v>
      </c>
      <c r="L9">
        <v>3.5</v>
      </c>
      <c r="M9" s="5">
        <f>C9/L9</f>
        <v>1662.8571428571429</v>
      </c>
      <c r="N9" s="5">
        <f>D12/L9</f>
        <v>2144.2857142857142</v>
      </c>
      <c r="O9" s="5">
        <f>N9-M9</f>
        <v>481.42857142857133</v>
      </c>
    </row>
    <row r="10" spans="1:15" x14ac:dyDescent="0.3">
      <c r="B10" t="s">
        <v>20</v>
      </c>
      <c r="C10" s="1"/>
      <c r="D10" s="1">
        <v>6630</v>
      </c>
      <c r="E10" s="1"/>
      <c r="F10" s="1"/>
      <c r="I10" s="6"/>
      <c r="M10" s="6"/>
      <c r="N10" s="6"/>
      <c r="O10" s="6"/>
    </row>
    <row r="11" spans="1:15" x14ac:dyDescent="0.3">
      <c r="A11" t="s">
        <v>22</v>
      </c>
      <c r="B11" t="s">
        <v>8</v>
      </c>
      <c r="C11" s="1">
        <v>6230</v>
      </c>
      <c r="D11" s="1"/>
      <c r="E11" s="1"/>
      <c r="F11" s="1"/>
      <c r="I11" s="6"/>
      <c r="M11" s="6"/>
      <c r="N11" s="6"/>
      <c r="O11" s="6"/>
    </row>
    <row r="12" spans="1:15" x14ac:dyDescent="0.3">
      <c r="B12" t="s">
        <v>21</v>
      </c>
      <c r="C12" s="1"/>
      <c r="D12" s="1">
        <v>7505</v>
      </c>
      <c r="E12" s="1"/>
      <c r="F12" s="1"/>
      <c r="I12" s="6"/>
      <c r="M12" s="6"/>
      <c r="N12" s="6"/>
      <c r="O12" s="6"/>
    </row>
    <row r="13" spans="1:15" x14ac:dyDescent="0.3">
      <c r="A13" t="s">
        <v>23</v>
      </c>
      <c r="B13" t="s">
        <v>9</v>
      </c>
      <c r="C13" s="1">
        <v>7075</v>
      </c>
      <c r="D13" s="1"/>
      <c r="E13" s="1"/>
      <c r="F13" s="1"/>
      <c r="I13" s="6"/>
      <c r="M13" s="6"/>
      <c r="N13" s="6"/>
      <c r="O13" s="6"/>
    </row>
    <row r="14" spans="1:15" x14ac:dyDescent="0.3">
      <c r="C14" s="1"/>
      <c r="D14" s="1">
        <v>8325</v>
      </c>
      <c r="E14" s="1"/>
      <c r="F14" s="1"/>
      <c r="I14" s="6"/>
      <c r="M14" s="6"/>
      <c r="N14" s="6"/>
      <c r="O14" s="6"/>
    </row>
    <row r="15" spans="1:15" s="2" customFormat="1" x14ac:dyDescent="0.3">
      <c r="C15" s="4"/>
      <c r="D15" s="4"/>
      <c r="E15" s="4"/>
      <c r="F15" s="4"/>
      <c r="I15" s="6"/>
    </row>
    <row r="16" spans="1:15" x14ac:dyDescent="0.3">
      <c r="A16" t="s">
        <v>24</v>
      </c>
      <c r="B16" t="s">
        <v>10</v>
      </c>
      <c r="C16" s="1">
        <v>6063</v>
      </c>
      <c r="D16" s="1"/>
      <c r="E16" s="1">
        <f>C18-C16</f>
        <v>360</v>
      </c>
      <c r="F16" s="1">
        <f>D19-D17</f>
        <v>870</v>
      </c>
      <c r="G16" s="3">
        <f>D17-C16</f>
        <v>1020</v>
      </c>
      <c r="H16" s="3">
        <f>G16/4</f>
        <v>255</v>
      </c>
      <c r="I16" s="5">
        <f>(F16+G16)/4</f>
        <v>472.5</v>
      </c>
      <c r="K16" t="s">
        <v>43</v>
      </c>
      <c r="L16">
        <v>4</v>
      </c>
      <c r="M16" s="5">
        <f>C16/L16</f>
        <v>1515.75</v>
      </c>
      <c r="N16" s="5">
        <f>D19/L16</f>
        <v>1988.25</v>
      </c>
      <c r="O16" s="5">
        <f>N16-M16</f>
        <v>472.5</v>
      </c>
    </row>
    <row r="17" spans="1:15" x14ac:dyDescent="0.3">
      <c r="B17" t="s">
        <v>27</v>
      </c>
      <c r="C17" s="1"/>
      <c r="D17" s="1">
        <v>7083</v>
      </c>
      <c r="E17" s="1"/>
      <c r="F17" s="1"/>
      <c r="I17" s="6"/>
      <c r="M17" s="6"/>
      <c r="N17" s="6"/>
      <c r="O17" s="6"/>
    </row>
    <row r="18" spans="1:15" x14ac:dyDescent="0.3">
      <c r="A18" t="s">
        <v>25</v>
      </c>
      <c r="B18" t="s">
        <v>11</v>
      </c>
      <c r="C18" s="1">
        <v>6423</v>
      </c>
      <c r="D18" s="1"/>
      <c r="E18" s="1"/>
      <c r="F18" s="1"/>
      <c r="I18" s="6"/>
      <c r="M18" s="6"/>
      <c r="N18" s="6"/>
      <c r="O18" s="6"/>
    </row>
    <row r="19" spans="1:15" x14ac:dyDescent="0.3">
      <c r="B19" t="s">
        <v>28</v>
      </c>
      <c r="C19" s="1"/>
      <c r="D19" s="1">
        <v>7953</v>
      </c>
      <c r="E19" s="1"/>
      <c r="F19" s="1"/>
      <c r="I19" s="6"/>
      <c r="M19" s="6"/>
      <c r="N19" s="6"/>
      <c r="O19" s="6"/>
    </row>
    <row r="20" spans="1:15" x14ac:dyDescent="0.3">
      <c r="A20" t="s">
        <v>26</v>
      </c>
      <c r="B20" t="s">
        <v>12</v>
      </c>
      <c r="C20" s="1">
        <v>7318</v>
      </c>
      <c r="D20" s="1"/>
      <c r="E20" s="1"/>
      <c r="F20" s="1"/>
      <c r="I20" s="6"/>
      <c r="M20" s="6"/>
      <c r="N20" s="6"/>
      <c r="O20" s="6"/>
    </row>
    <row r="21" spans="1:15" x14ac:dyDescent="0.3">
      <c r="B21" t="s">
        <v>29</v>
      </c>
      <c r="C21" s="1"/>
      <c r="D21" s="1">
        <v>8758</v>
      </c>
      <c r="E21" s="1"/>
      <c r="F21" s="1"/>
      <c r="I21" s="6"/>
      <c r="M21" s="6"/>
      <c r="N21" s="6"/>
      <c r="O21" s="6"/>
    </row>
    <row r="22" spans="1:15" s="2" customFormat="1" x14ac:dyDescent="0.3">
      <c r="C22" s="4"/>
      <c r="D22" s="4"/>
      <c r="E22" s="4"/>
      <c r="F22" s="4"/>
      <c r="I22" s="6"/>
    </row>
    <row r="23" spans="1:15" x14ac:dyDescent="0.3">
      <c r="A23" t="s">
        <v>30</v>
      </c>
      <c r="B23" t="s">
        <v>13</v>
      </c>
      <c r="C23" s="1">
        <v>6815</v>
      </c>
      <c r="D23" s="1"/>
      <c r="E23" s="1">
        <f>C25-C23</f>
        <v>410</v>
      </c>
      <c r="F23" s="1">
        <f>D26-D24</f>
        <v>940</v>
      </c>
      <c r="G23" s="3">
        <f>D24-C23</f>
        <v>662</v>
      </c>
      <c r="H23" s="3">
        <f>G23/5</f>
        <v>132.4</v>
      </c>
      <c r="I23" s="5">
        <f>(F23+G23)/5</f>
        <v>320.39999999999998</v>
      </c>
      <c r="K23" t="s">
        <v>43</v>
      </c>
      <c r="L23">
        <v>5</v>
      </c>
      <c r="M23" s="5">
        <f>C23/L23</f>
        <v>1363</v>
      </c>
      <c r="N23" s="5">
        <f>D26/L23</f>
        <v>1683.4</v>
      </c>
      <c r="O23" s="5">
        <f>N23-M23</f>
        <v>320.40000000000009</v>
      </c>
    </row>
    <row r="24" spans="1:15" x14ac:dyDescent="0.3">
      <c r="B24" t="s">
        <v>34</v>
      </c>
      <c r="C24" s="1"/>
      <c r="D24" s="1">
        <v>7477</v>
      </c>
    </row>
    <row r="25" spans="1:15" x14ac:dyDescent="0.3">
      <c r="A25" t="s">
        <v>31</v>
      </c>
      <c r="B25" t="s">
        <v>14</v>
      </c>
      <c r="C25" s="1">
        <v>7225</v>
      </c>
      <c r="D25" s="1"/>
      <c r="I25" s="3">
        <f>AVERAGE(I9:I16)</f>
        <v>476.96428571428572</v>
      </c>
    </row>
    <row r="26" spans="1:15" x14ac:dyDescent="0.3">
      <c r="B26" t="s">
        <v>35</v>
      </c>
      <c r="C26" s="1"/>
      <c r="D26" s="1">
        <v>8417</v>
      </c>
    </row>
    <row r="27" spans="1:15" x14ac:dyDescent="0.3">
      <c r="A27" t="s">
        <v>32</v>
      </c>
      <c r="B27" t="s">
        <v>15</v>
      </c>
      <c r="C27" s="1">
        <v>8070</v>
      </c>
      <c r="D27" s="1"/>
    </row>
    <row r="28" spans="1:15" x14ac:dyDescent="0.3">
      <c r="B28" t="s">
        <v>36</v>
      </c>
      <c r="C28" s="1"/>
      <c r="D28" s="1">
        <v>9178</v>
      </c>
    </row>
    <row r="29" spans="1:15" ht="15" thickBot="1" x14ac:dyDescent="0.35"/>
    <row r="30" spans="1:15" s="7" customFormat="1" ht="21.6" thickBot="1" x14ac:dyDescent="0.45">
      <c r="A30" s="8" t="s">
        <v>51</v>
      </c>
      <c r="B30" s="8"/>
      <c r="C30" s="8"/>
      <c r="D30" s="8"/>
      <c r="E30" s="8"/>
      <c r="F30" s="8"/>
      <c r="G30" s="8"/>
      <c r="H30" s="8"/>
      <c r="I30" s="9">
        <f>AVERAGE(I9:I21)</f>
        <v>476.96428571428572</v>
      </c>
      <c r="M30" s="9">
        <f>AVERAGE(M9:M21)</f>
        <v>1589.3035714285716</v>
      </c>
      <c r="N30" s="9">
        <f>AVERAGE(N9:N21)</f>
        <v>2066.2678571428569</v>
      </c>
      <c r="O30" s="9">
        <f>AVERAGE(O9:O21)</f>
        <v>476.96428571428567</v>
      </c>
    </row>
    <row r="33" spans="1:13" x14ac:dyDescent="0.3">
      <c r="M33" s="3"/>
    </row>
    <row r="34" spans="1:13" x14ac:dyDescent="0.3">
      <c r="A34" s="14" t="s">
        <v>48</v>
      </c>
      <c r="B34" s="15">
        <v>875.15</v>
      </c>
    </row>
    <row r="35" spans="1:13" x14ac:dyDescent="0.3">
      <c r="A35" s="14" t="s">
        <v>49</v>
      </c>
      <c r="B35" s="16">
        <v>3.5</v>
      </c>
    </row>
    <row r="36" spans="1:13" ht="21" x14ac:dyDescent="0.4">
      <c r="A36" s="8" t="s">
        <v>50</v>
      </c>
      <c r="B36" s="17">
        <f>B34/B35</f>
        <v>250.04285714285714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DistributorBudget</vt:lpstr>
      <vt:lpstr>HP Cost Estimate</vt:lpstr>
    </vt:vector>
  </TitlesOfParts>
  <Company>SCE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Yung-Hsiang Lin</dc:creator>
  <cp:lastModifiedBy>Andres Fergadiotti</cp:lastModifiedBy>
  <dcterms:created xsi:type="dcterms:W3CDTF">2018-01-18T23:07:23Z</dcterms:created>
  <dcterms:modified xsi:type="dcterms:W3CDTF">2018-03-01T17:47:04Z</dcterms:modified>
</cp:coreProperties>
</file>