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ph\Desktop\SCE17HC026.1 - Window Evaporative Coolers\"/>
    </mc:Choice>
  </mc:AlternateContent>
  <bookViews>
    <workbookView xWindow="-930" yWindow="180" windowWidth="19410" windowHeight="9810"/>
  </bookViews>
  <sheets>
    <sheet name="Savings Calcs" sheetId="2" r:id="rId1"/>
    <sheet name="EnergyImpacts_D03-405" sheetId="1" r:id="rId2"/>
    <sheet name="RE_HV_ResAC14S" sheetId="3" r:id="rId3"/>
  </sheets>
  <definedNames>
    <definedName name="_xlnm._FilterDatabase" localSheetId="1" hidden="1">'EnergyImpacts_D03-405'!$A$5:$AU$29</definedName>
    <definedName name="_xlnm._FilterDatabase" localSheetId="0" hidden="1">'Savings Calcs'!$A$1:$M$25</definedName>
  </definedNames>
  <calcPr calcId="171027"/>
</workbook>
</file>

<file path=xl/calcChain.xml><?xml version="1.0" encoding="utf-8"?>
<calcChain xmlns="http://schemas.openxmlformats.org/spreadsheetml/2006/main">
  <c r="AG29" i="1" l="1"/>
  <c r="AF29" i="1"/>
  <c r="AE29" i="1"/>
  <c r="X29" i="1"/>
  <c r="AG28" i="1"/>
  <c r="AF28" i="1"/>
  <c r="AE28" i="1"/>
  <c r="X28" i="1"/>
  <c r="AG27" i="1"/>
  <c r="AF27" i="1"/>
  <c r="AE27" i="1"/>
  <c r="X27" i="1"/>
  <c r="AG26" i="1"/>
  <c r="AF26" i="1"/>
  <c r="AE26" i="1"/>
  <c r="X26" i="1"/>
  <c r="AG25" i="1"/>
  <c r="AF25" i="1"/>
  <c r="AE25" i="1"/>
  <c r="X25" i="1"/>
  <c r="AG24" i="1"/>
  <c r="AF24" i="1"/>
  <c r="AE24" i="1"/>
  <c r="X24" i="1"/>
  <c r="AG23" i="1"/>
  <c r="AF23" i="1"/>
  <c r="AE23" i="1"/>
  <c r="X23" i="1"/>
  <c r="AG22" i="1"/>
  <c r="AF22" i="1"/>
  <c r="AE22" i="1"/>
  <c r="X22" i="1"/>
  <c r="AG21" i="1"/>
  <c r="AF21" i="1"/>
  <c r="AE21" i="1"/>
  <c r="X21" i="1"/>
  <c r="AG20" i="1"/>
  <c r="AF20" i="1"/>
  <c r="AE20" i="1"/>
  <c r="X20" i="1"/>
  <c r="AG19" i="1"/>
  <c r="AF19" i="1"/>
  <c r="AE19" i="1"/>
  <c r="X19" i="1"/>
  <c r="AG18" i="1"/>
  <c r="AF18" i="1"/>
  <c r="AE18" i="1"/>
  <c r="X18" i="1"/>
  <c r="AG17" i="1"/>
  <c r="AF17" i="1"/>
  <c r="AE17" i="1"/>
  <c r="X17" i="1"/>
  <c r="AG16" i="1"/>
  <c r="AF16" i="1"/>
  <c r="AE16" i="1"/>
  <c r="X16" i="1"/>
  <c r="AG15" i="1"/>
  <c r="AF15" i="1"/>
  <c r="AE15" i="1"/>
  <c r="X15" i="1"/>
  <c r="AG14" i="1"/>
  <c r="AF14" i="1"/>
  <c r="AE14" i="1"/>
  <c r="X14" i="1"/>
  <c r="AG13" i="1"/>
  <c r="AF13" i="1"/>
  <c r="AE13" i="1"/>
  <c r="X13" i="1"/>
  <c r="AG12" i="1"/>
  <c r="AF12" i="1"/>
  <c r="AE12" i="1"/>
  <c r="X12" i="1"/>
  <c r="AG11" i="1"/>
  <c r="AF11" i="1"/>
  <c r="AE11" i="1"/>
  <c r="X11" i="1"/>
  <c r="AG10" i="1"/>
  <c r="AF10" i="1"/>
  <c r="AE10" i="1"/>
  <c r="X10" i="1"/>
  <c r="AG9" i="1"/>
  <c r="AF9" i="1"/>
  <c r="AE9" i="1"/>
  <c r="X9" i="1"/>
  <c r="AG8" i="1"/>
  <c r="AF8" i="1"/>
  <c r="AE8" i="1"/>
  <c r="X8" i="1"/>
  <c r="AG7" i="1"/>
  <c r="AF7" i="1"/>
  <c r="AE7" i="1"/>
  <c r="X7" i="1"/>
  <c r="AG6" i="1"/>
  <c r="AF6" i="1"/>
  <c r="AE6" i="1"/>
  <c r="X6" i="1"/>
  <c r="F7" i="2" s="1"/>
  <c r="L7" i="2" s="1"/>
  <c r="J25" i="2"/>
  <c r="D25" i="2"/>
  <c r="J24" i="2"/>
  <c r="D24" i="2"/>
  <c r="J23" i="2"/>
  <c r="D23" i="2"/>
  <c r="J22" i="2"/>
  <c r="D22" i="2"/>
  <c r="J21" i="2"/>
  <c r="D21" i="2"/>
  <c r="J20" i="2"/>
  <c r="D20" i="2"/>
  <c r="J19" i="2"/>
  <c r="D19" i="2"/>
  <c r="J18" i="2"/>
  <c r="D18" i="2"/>
  <c r="J17" i="2"/>
  <c r="D17" i="2"/>
  <c r="J16" i="2"/>
  <c r="D16" i="2"/>
  <c r="J15" i="2"/>
  <c r="D15" i="2"/>
  <c r="J14" i="2"/>
  <c r="D14" i="2"/>
  <c r="J13" i="2"/>
  <c r="D13" i="2"/>
  <c r="J12" i="2"/>
  <c r="D12" i="2"/>
  <c r="J11" i="2"/>
  <c r="D11" i="2"/>
  <c r="J10" i="2"/>
  <c r="D10" i="2"/>
  <c r="J9" i="2"/>
  <c r="D9" i="2"/>
  <c r="J8" i="2"/>
  <c r="D8" i="2"/>
  <c r="J7" i="2"/>
  <c r="E7" i="2"/>
  <c r="K7" i="2" s="1"/>
  <c r="D7" i="2"/>
  <c r="J6" i="2"/>
  <c r="D6" i="2"/>
  <c r="J5" i="2"/>
  <c r="E5" i="2"/>
  <c r="K5" i="2" s="1"/>
  <c r="D5" i="2"/>
  <c r="J4" i="2"/>
  <c r="D4" i="2"/>
  <c r="J3" i="2"/>
  <c r="E3" i="2"/>
  <c r="K3" i="2" s="1"/>
  <c r="D3" i="2"/>
  <c r="G2" i="2"/>
  <c r="M2" i="2" s="1"/>
  <c r="D2" i="2"/>
  <c r="G8" i="2" l="1"/>
  <c r="M8" i="2" s="1"/>
  <c r="F8" i="2"/>
  <c r="L8" i="2" s="1"/>
  <c r="G9" i="2"/>
  <c r="M9" i="2" s="1"/>
  <c r="F9" i="2"/>
  <c r="L9" i="2" s="1"/>
  <c r="G10" i="2"/>
  <c r="M10" i="2" s="1"/>
  <c r="F10" i="2"/>
  <c r="L10" i="2" s="1"/>
  <c r="G11" i="2"/>
  <c r="M11" i="2" s="1"/>
  <c r="F11" i="2"/>
  <c r="L11" i="2" s="1"/>
  <c r="G12" i="2"/>
  <c r="M12" i="2" s="1"/>
  <c r="F12" i="2"/>
  <c r="L12" i="2" s="1"/>
  <c r="G13" i="2"/>
  <c r="M13" i="2" s="1"/>
  <c r="F13" i="2"/>
  <c r="L13" i="2" s="1"/>
  <c r="G14" i="2"/>
  <c r="M14" i="2" s="1"/>
  <c r="F14" i="2"/>
  <c r="L14" i="2" s="1"/>
  <c r="G15" i="2"/>
  <c r="M15" i="2" s="1"/>
  <c r="F15" i="2"/>
  <c r="L15" i="2" s="1"/>
  <c r="G16" i="2"/>
  <c r="M16" i="2" s="1"/>
  <c r="F16" i="2"/>
  <c r="L16" i="2" s="1"/>
  <c r="G17" i="2"/>
  <c r="M17" i="2" s="1"/>
  <c r="F17" i="2"/>
  <c r="L17" i="2" s="1"/>
  <c r="G18" i="2"/>
  <c r="M18" i="2" s="1"/>
  <c r="F18" i="2"/>
  <c r="L18" i="2" s="1"/>
  <c r="G19" i="2"/>
  <c r="M19" i="2" s="1"/>
  <c r="F19" i="2"/>
  <c r="L19" i="2" s="1"/>
  <c r="G20" i="2"/>
  <c r="M20" i="2" s="1"/>
  <c r="F20" i="2"/>
  <c r="L20" i="2" s="1"/>
  <c r="G21" i="2"/>
  <c r="M21" i="2" s="1"/>
  <c r="F21" i="2"/>
  <c r="L21" i="2" s="1"/>
  <c r="G22" i="2"/>
  <c r="M22" i="2" s="1"/>
  <c r="F22" i="2"/>
  <c r="L22" i="2" s="1"/>
  <c r="G23" i="2"/>
  <c r="M23" i="2" s="1"/>
  <c r="F23" i="2"/>
  <c r="L23" i="2" s="1"/>
  <c r="G24" i="2"/>
  <c r="M24" i="2" s="1"/>
  <c r="F24" i="2"/>
  <c r="L24" i="2" s="1"/>
  <c r="G25" i="2"/>
  <c r="M25" i="2" s="1"/>
  <c r="F25" i="2"/>
  <c r="L25" i="2" s="1"/>
  <c r="F3" i="2"/>
  <c r="L3" i="2" s="1"/>
  <c r="G4" i="2"/>
  <c r="M4" i="2" s="1"/>
  <c r="F5" i="2"/>
  <c r="L5" i="2" s="1"/>
  <c r="G6" i="2"/>
  <c r="M6" i="2" s="1"/>
  <c r="E8" i="2"/>
  <c r="K8" i="2" s="1"/>
  <c r="E9" i="2"/>
  <c r="K9" i="2" s="1"/>
  <c r="E10" i="2"/>
  <c r="K10" i="2" s="1"/>
  <c r="E11" i="2"/>
  <c r="K11" i="2" s="1"/>
  <c r="E12" i="2"/>
  <c r="K12" i="2" s="1"/>
  <c r="E13" i="2"/>
  <c r="K13" i="2" s="1"/>
  <c r="E14" i="2"/>
  <c r="K14" i="2" s="1"/>
  <c r="E15" i="2"/>
  <c r="K15" i="2" s="1"/>
  <c r="E16" i="2"/>
  <c r="K16" i="2" s="1"/>
  <c r="E17" i="2"/>
  <c r="K17" i="2" s="1"/>
  <c r="E18" i="2"/>
  <c r="K18" i="2" s="1"/>
  <c r="E19" i="2"/>
  <c r="K19" i="2" s="1"/>
  <c r="E20" i="2"/>
  <c r="K20" i="2" s="1"/>
  <c r="E21" i="2"/>
  <c r="K21" i="2" s="1"/>
  <c r="E22" i="2"/>
  <c r="K22" i="2" s="1"/>
  <c r="E23" i="2"/>
  <c r="K23" i="2" s="1"/>
  <c r="E24" i="2"/>
  <c r="K24" i="2" s="1"/>
  <c r="E25" i="2"/>
  <c r="K25" i="2" s="1"/>
  <c r="F2" i="2"/>
  <c r="L2" i="2" s="1"/>
  <c r="E4" i="2"/>
  <c r="K4" i="2" s="1"/>
  <c r="E6" i="2"/>
  <c r="K6" i="2" s="1"/>
  <c r="E2" i="2"/>
  <c r="K2" i="2" s="1"/>
  <c r="G3" i="2"/>
  <c r="M3" i="2" s="1"/>
  <c r="F4" i="2"/>
  <c r="L4" i="2" s="1"/>
  <c r="G5" i="2"/>
  <c r="M5" i="2" s="1"/>
  <c r="F6" i="2"/>
  <c r="L6" i="2" s="1"/>
  <c r="G7" i="2"/>
  <c r="M7" i="2" s="1"/>
</calcChain>
</file>

<file path=xl/sharedStrings.xml><?xml version="1.0" encoding="utf-8"?>
<sst xmlns="http://schemas.openxmlformats.org/spreadsheetml/2006/main" count="762" uniqueCount="113">
  <si>
    <t>deer2011 database tables: EnImpact</t>
  </si>
  <si>
    <t>This file created on 1/21/2013 4:19:07 PM while connected to deeresources.net as sptviewer.</t>
  </si>
  <si>
    <t>Program/Database Description: READI (DEER for 13-14 Planning)</t>
  </si>
  <si>
    <t>Index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</si>
  <si>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</si>
  <si>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</si>
  <si>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</si>
  <si>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</si>
  <si>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</si>
  <si>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</si>
  <si>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</si>
  <si>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</si>
  <si>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</si>
  <si>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</si>
  <si>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</si>
  <si>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</si>
  <si>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</si>
  <si>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</si>
  <si>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</si>
  <si>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</si>
  <si>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ACustWBkWh</t>
  </si>
  <si>
    <t>ACustWBkW</t>
  </si>
  <si>
    <t>ACustWBtherm</t>
  </si>
  <si>
    <t>AStdEUkWh</t>
  </si>
  <si>
    <t>AStdEUkW</t>
  </si>
  <si>
    <t>AStdEUtherm</t>
  </si>
  <si>
    <t>AStdWBkWh</t>
  </si>
  <si>
    <t>AStdWBkW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</si>
  <si>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</si>
  <si>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</si>
  <si>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</si>
  <si>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</si>
  <si>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</si>
  <si>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</si>
  <si>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</si>
  <si>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</si>
  <si>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MeasureID</t>
  </si>
  <si>
    <t>MeasureDesc</t>
  </si>
  <si>
    <t>MeasImpactType</t>
  </si>
  <si>
    <t>MeasTechEUL_ID</t>
  </si>
  <si>
    <t>MeasTechDesc</t>
  </si>
  <si>
    <t>StdTechDesc</t>
  </si>
  <si>
    <t>BaseTechDesc</t>
  </si>
  <si>
    <t>D03-405</t>
  </si>
  <si>
    <t>DEER2011</t>
  </si>
  <si>
    <t>D05 v2.01</t>
  </si>
  <si>
    <t>SCE</t>
  </si>
  <si>
    <t>SFm</t>
  </si>
  <si>
    <t>Ex</t>
  </si>
  <si>
    <t>NULL</t>
  </si>
  <si>
    <t>CZ06</t>
  </si>
  <si>
    <t>Area-1kH</t>
  </si>
  <si>
    <t>None</t>
  </si>
  <si>
    <t>Residential Single Family</t>
  </si>
  <si>
    <t>Existing</t>
  </si>
  <si>
    <t>Los Angeles Area</t>
  </si>
  <si>
    <t>Direct Evaporative Cooler</t>
  </si>
  <si>
    <t>Standard</t>
  </si>
  <si>
    <t>T24 minimum: 13 SEER(11.09 EER) Split System Air Conditioner</t>
  </si>
  <si>
    <t>10.0 SEER Split-System Air Conditioner</t>
  </si>
  <si>
    <t>CZ08</t>
  </si>
  <si>
    <t>El Toro Area</t>
  </si>
  <si>
    <t>CZ09</t>
  </si>
  <si>
    <t>Pasadena Area</t>
  </si>
  <si>
    <t>CZ10</t>
  </si>
  <si>
    <t>San Bernardino Area</t>
  </si>
  <si>
    <t>CZ13</t>
  </si>
  <si>
    <t>Fresno Area</t>
  </si>
  <si>
    <t>CZ14</t>
  </si>
  <si>
    <t>China Lake Area</t>
  </si>
  <si>
    <t>CZ15</t>
  </si>
  <si>
    <t>Blythe Area</t>
  </si>
  <si>
    <t>CZ16</t>
  </si>
  <si>
    <t>Mount Shasta Area</t>
  </si>
  <si>
    <t>MFm</t>
  </si>
  <si>
    <t>Residential Multi-family</t>
  </si>
  <si>
    <t>DMo</t>
  </si>
  <si>
    <t>Residential Mobile Home</t>
  </si>
  <si>
    <t>Energy Savings Adjustment Factor (ESAF)</t>
  </si>
  <si>
    <t>Peak Demand Adjustment Factor (PDAF)</t>
  </si>
  <si>
    <t>Human Error Factor</t>
  </si>
  <si>
    <t>kWh Savings</t>
  </si>
  <si>
    <t>kW Savings</t>
  </si>
  <si>
    <t>Therm Savings</t>
  </si>
  <si>
    <t>DEER impacts</t>
  </si>
  <si>
    <t>exante database tables: Energy Impacts</t>
  </si>
  <si>
    <t>This file created on 11/4/2016 11:30:55 AM while connected to AmazonWS-RDS as sptviewer by READI (v2.4.7).</t>
  </si>
  <si>
    <t>Program/Database Description: READI v.2.4.7 (Current Ex Ante data) options: include Non-DEER data; 1/1/2013 - 1/1/2020</t>
  </si>
  <si>
    <t>VersionSource</t>
  </si>
  <si>
    <t>PA</t>
  </si>
  <si>
    <t>NumUnit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</si>
  <si>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</si>
  <si>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</si>
  <si>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</si>
  <si>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</si>
  <si>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</si>
  <si>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</si>
  <si>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</si>
  <si>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ElecImpactProfileID</t>
  </si>
  <si>
    <t>GasImpactProfileID</t>
  </si>
  <si>
    <t>RE-HV-ResAC-14S</t>
  </si>
  <si>
    <t>D11 v4.00</t>
  </si>
  <si>
    <t>rWtd</t>
  </si>
  <si>
    <t>Cap-Tons</t>
  </si>
  <si>
    <t>Torrance (Los Angeles for pre-2014)</t>
  </si>
  <si>
    <t>Fullerton (El Toro for pre-2014)</t>
  </si>
  <si>
    <t>Burbank-Glendale (Pasadena for pre-2014)</t>
  </si>
  <si>
    <t>Riverside</t>
  </si>
  <si>
    <t>Palmdale (China Lake for pre-2014)</t>
  </si>
  <si>
    <t>Palm Springs-Intl (El Centro for pre-2014)</t>
  </si>
  <si>
    <t>Blue Canyon (Mount Shasta for pre-2014)</t>
  </si>
  <si>
    <t>Adjusted impacts - cooling</t>
  </si>
  <si>
    <t>2013 code baseline adjustement factor - cooling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</si>
</sst>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04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52" borderId="10" applyNumberFormat="0" applyAlignment="0" applyProtection="0"/>
    <xf numFmtId="0" fontId="21" fillId="52" borderId="10" applyNumberFormat="0" applyAlignment="0" applyProtection="0"/>
    <xf numFmtId="0" fontId="21" fillId="52" borderId="10" applyNumberFormat="0" applyAlignment="0" applyProtection="0"/>
    <xf numFmtId="0" fontId="21" fillId="52" borderId="10" applyNumberFormat="0" applyAlignment="0" applyProtection="0"/>
    <xf numFmtId="0" fontId="22" fillId="53" borderId="11" applyNumberFormat="0" applyAlignment="0" applyProtection="0"/>
    <xf numFmtId="0" fontId="22" fillId="53" borderId="11" applyNumberFormat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9" borderId="10" applyNumberFormat="0" applyAlignment="0" applyProtection="0"/>
    <xf numFmtId="0" fontId="29" fillId="39" borderId="10" applyNumberFormat="0" applyAlignment="0" applyProtection="0"/>
    <xf numFmtId="0" fontId="29" fillId="39" borderId="10" applyNumberFormat="0" applyAlignment="0" applyProtection="0"/>
    <xf numFmtId="0" fontId="29" fillId="39" borderId="10" applyNumberFormat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55" borderId="16" applyNumberFormat="0" applyFont="0" applyAlignment="0" applyProtection="0"/>
    <xf numFmtId="0" fontId="23" fillId="55" borderId="16" applyNumberFormat="0" applyFont="0" applyAlignment="0" applyProtection="0"/>
    <xf numFmtId="0" fontId="18" fillId="55" borderId="16" applyNumberFormat="0" applyFont="0" applyAlignment="0" applyProtection="0"/>
    <xf numFmtId="0" fontId="18" fillId="55" borderId="16" applyNumberFormat="0" applyFont="0" applyAlignment="0" applyProtection="0"/>
    <xf numFmtId="0" fontId="33" fillId="52" borderId="17" applyNumberFormat="0" applyAlignment="0" applyProtection="0"/>
    <xf numFmtId="0" fontId="33" fillId="52" borderId="17" applyNumberFormat="0" applyAlignment="0" applyProtection="0"/>
    <xf numFmtId="0" fontId="33" fillId="52" borderId="17" applyNumberFormat="0" applyAlignment="0" applyProtection="0"/>
    <xf numFmtId="0" fontId="33" fillId="52" borderId="17" applyNumberFormat="0" applyAlignment="0" applyProtection="0"/>
    <xf numFmtId="9" fontId="3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0" fillId="33" borderId="0" xfId="0" applyFill="1"/>
    <xf numFmtId="0" fontId="16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56" borderId="0" xfId="0" applyFill="1"/>
    <xf numFmtId="9" fontId="0" fillId="0" borderId="0" xfId="0" applyNumberFormat="1"/>
    <xf numFmtId="2" fontId="16" fillId="0" borderId="0" xfId="0" applyNumberFormat="1" applyFont="1" applyAlignment="1">
      <alignment horizontal="center" wrapText="1"/>
    </xf>
    <xf numFmtId="164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33" borderId="0" xfId="0" applyFont="1" applyFill="1" applyAlignment="1">
      <alignment horizontal="center" wrapText="1"/>
    </xf>
    <xf numFmtId="0" fontId="0" fillId="3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2" fontId="0" fillId="33" borderId="0" xfId="0" applyNumberFormat="1" applyFill="1" applyAlignment="1">
      <alignment horizontal="center"/>
    </xf>
    <xf numFmtId="164" fontId="0" fillId="3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</cellXfs>
  <cellStyles count="2041">
    <cellStyle name="20% - Accent1" xfId="19" builtinId="30" customBuiltin="1"/>
    <cellStyle name="20% - Accent1 2" xfId="42"/>
    <cellStyle name="20% - Accent1 3" xfId="43"/>
    <cellStyle name="20% - Accent2" xfId="23" builtinId="34" customBuiltin="1"/>
    <cellStyle name="20% - Accent2 2" xfId="44"/>
    <cellStyle name="20% - Accent2 3" xfId="45"/>
    <cellStyle name="20% - Accent3" xfId="27" builtinId="38" customBuiltin="1"/>
    <cellStyle name="20% - Accent3 2" xfId="46"/>
    <cellStyle name="20% - Accent3 3" xfId="47"/>
    <cellStyle name="20% - Accent4" xfId="31" builtinId="42" customBuiltin="1"/>
    <cellStyle name="20% - Accent4 2" xfId="48"/>
    <cellStyle name="20% - Accent4 3" xfId="49"/>
    <cellStyle name="20% - Accent5" xfId="35" builtinId="46" customBuiltin="1"/>
    <cellStyle name="20% - Accent5 2" xfId="50"/>
    <cellStyle name="20% - Accent5 3" xfId="51"/>
    <cellStyle name="20% - Accent6" xfId="39" builtinId="50" customBuiltin="1"/>
    <cellStyle name="20% - Accent6 2" xfId="52"/>
    <cellStyle name="20% - Accent6 3" xfId="53"/>
    <cellStyle name="40% - Accent1" xfId="20" builtinId="31" customBuiltin="1"/>
    <cellStyle name="40% - Accent1 2" xfId="54"/>
    <cellStyle name="40% - Accent1 3" xfId="55"/>
    <cellStyle name="40% - Accent2" xfId="24" builtinId="35" customBuiltin="1"/>
    <cellStyle name="40% - Accent2 2" xfId="56"/>
    <cellStyle name="40% - Accent2 3" xfId="57"/>
    <cellStyle name="40% - Accent3" xfId="28" builtinId="39" customBuiltin="1"/>
    <cellStyle name="40% - Accent3 2" xfId="58"/>
    <cellStyle name="40% - Accent3 3" xfId="59"/>
    <cellStyle name="40% - Accent4" xfId="32" builtinId="43" customBuiltin="1"/>
    <cellStyle name="40% - Accent4 2" xfId="60"/>
    <cellStyle name="40% - Accent4 3" xfId="61"/>
    <cellStyle name="40% - Accent5" xfId="36" builtinId="47" customBuiltin="1"/>
    <cellStyle name="40% - Accent5 2" xfId="62"/>
    <cellStyle name="40% - Accent5 3" xfId="63"/>
    <cellStyle name="40% - Accent6" xfId="40" builtinId="51" customBuiltin="1"/>
    <cellStyle name="40% - Accent6 2" xfId="64"/>
    <cellStyle name="40% - Accent6 3" xfId="65"/>
    <cellStyle name="60% - Accent1" xfId="21" builtinId="32" customBuiltin="1"/>
    <cellStyle name="60% - Accent1 2" xfId="66"/>
    <cellStyle name="60% - Accent1 3" xfId="67"/>
    <cellStyle name="60% - Accent2" xfId="25" builtinId="36" customBuiltin="1"/>
    <cellStyle name="60% - Accent2 2" xfId="68"/>
    <cellStyle name="60% - Accent2 3" xfId="69"/>
    <cellStyle name="60% - Accent3" xfId="29" builtinId="40" customBuiltin="1"/>
    <cellStyle name="60% - Accent3 2" xfId="70"/>
    <cellStyle name="60% - Accent3 3" xfId="71"/>
    <cellStyle name="60% - Accent4" xfId="33" builtinId="44" customBuiltin="1"/>
    <cellStyle name="60% - Accent4 2" xfId="72"/>
    <cellStyle name="60% - Accent4 3" xfId="73"/>
    <cellStyle name="60% - Accent5" xfId="37" builtinId="48" customBuiltin="1"/>
    <cellStyle name="60% - Accent5 2" xfId="74"/>
    <cellStyle name="60% - Accent5 3" xfId="75"/>
    <cellStyle name="60% - Accent6" xfId="41" builtinId="52" customBuiltin="1"/>
    <cellStyle name="60% - Accent6 2" xfId="76"/>
    <cellStyle name="60% - Accent6 3" xfId="77"/>
    <cellStyle name="Accent1" xfId="18" builtinId="29" customBuiltin="1"/>
    <cellStyle name="Accent1 2" xfId="78"/>
    <cellStyle name="Accent1 3" xfId="79"/>
    <cellStyle name="Accent2" xfId="22" builtinId="33" customBuiltin="1"/>
    <cellStyle name="Accent2 2" xfId="80"/>
    <cellStyle name="Accent2 3" xfId="81"/>
    <cellStyle name="Accent3" xfId="26" builtinId="37" customBuiltin="1"/>
    <cellStyle name="Accent3 2" xfId="82"/>
    <cellStyle name="Accent3 3" xfId="83"/>
    <cellStyle name="Accent4" xfId="30" builtinId="41" customBuiltin="1"/>
    <cellStyle name="Accent4 2" xfId="84"/>
    <cellStyle name="Accent4 3" xfId="85"/>
    <cellStyle name="Accent5" xfId="34" builtinId="45" customBuiltin="1"/>
    <cellStyle name="Accent5 2" xfId="86"/>
    <cellStyle name="Accent5 3" xfId="87"/>
    <cellStyle name="Accent6" xfId="38" builtinId="49" customBuiltin="1"/>
    <cellStyle name="Accent6 2" xfId="88"/>
    <cellStyle name="Accent6 3" xfId="89"/>
    <cellStyle name="Bad" xfId="7" builtinId="27" customBuiltin="1"/>
    <cellStyle name="Bad 2" xfId="90"/>
    <cellStyle name="Bad 3" xfId="91"/>
    <cellStyle name="Calculation" xfId="11" builtinId="22" customBuiltin="1"/>
    <cellStyle name="Calculation 2" xfId="92"/>
    <cellStyle name="Calculation 2 2" xfId="93"/>
    <cellStyle name="Calculation 3" xfId="94"/>
    <cellStyle name="Calculation 4" xfId="95"/>
    <cellStyle name="Check Cell" xfId="13" builtinId="23" customBuiltin="1"/>
    <cellStyle name="Check Cell 2" xfId="96"/>
    <cellStyle name="Check Cell 3" xfId="97"/>
    <cellStyle name="Comma 2" xfId="98"/>
    <cellStyle name="Currency 2" xfId="99"/>
    <cellStyle name="Currency 3" xfId="100"/>
    <cellStyle name="Explanatory Text" xfId="16" builtinId="53" customBuiltin="1"/>
    <cellStyle name="Explanatory Text 2" xfId="101"/>
    <cellStyle name="Explanatory Text 3" xfId="102"/>
    <cellStyle name="Good" xfId="6" builtinId="26" customBuiltin="1"/>
    <cellStyle name="Good 2" xfId="103"/>
    <cellStyle name="Good 3" xfId="104"/>
    <cellStyle name="Heading 1" xfId="2" builtinId="16" customBuiltin="1"/>
    <cellStyle name="Heading 1 2" xfId="105"/>
    <cellStyle name="Heading 1 3" xfId="106"/>
    <cellStyle name="Heading 2" xfId="3" builtinId="17" customBuiltin="1"/>
    <cellStyle name="Heading 2 2" xfId="107"/>
    <cellStyle name="Heading 2 3" xfId="108"/>
    <cellStyle name="Heading 3" xfId="4" builtinId="18" customBuiltin="1"/>
    <cellStyle name="Heading 3 2" xfId="109"/>
    <cellStyle name="Heading 3 3" xfId="110"/>
    <cellStyle name="Heading 4" xfId="5" builtinId="19" customBuiltin="1"/>
    <cellStyle name="Heading 4 2" xfId="111"/>
    <cellStyle name="Heading 4 3" xfId="112"/>
    <cellStyle name="Input" xfId="9" builtinId="20" customBuiltin="1"/>
    <cellStyle name="Input 2" xfId="113"/>
    <cellStyle name="Input 2 2" xfId="114"/>
    <cellStyle name="Input 3" xfId="115"/>
    <cellStyle name="Input 4" xfId="116"/>
    <cellStyle name="Linked Cell" xfId="12" builtinId="24" customBuiltin="1"/>
    <cellStyle name="Linked Cell 2" xfId="117"/>
    <cellStyle name="Linked Cell 3" xfId="118"/>
    <cellStyle name="Neutral" xfId="8" builtinId="28" customBuiltin="1"/>
    <cellStyle name="Neutral 2" xfId="119"/>
    <cellStyle name="Neutral 3" xfId="120"/>
    <cellStyle name="Normal" xfId="0" builtinId="0"/>
    <cellStyle name="Normal 2" xfId="121"/>
    <cellStyle name="Normal 2 10" xfId="122"/>
    <cellStyle name="Normal 2 10 10" xfId="123"/>
    <cellStyle name="Normal 2 10 11" xfId="124"/>
    <cellStyle name="Normal 2 10 12" xfId="125"/>
    <cellStyle name="Normal 2 10 13" xfId="126"/>
    <cellStyle name="Normal 2 10 14" xfId="127"/>
    <cellStyle name="Normal 2 10 15" xfId="128"/>
    <cellStyle name="Normal 2 10 16" xfId="129"/>
    <cellStyle name="Normal 2 10 17" xfId="130"/>
    <cellStyle name="Normal 2 10 18" xfId="131"/>
    <cellStyle name="Normal 2 10 19" xfId="132"/>
    <cellStyle name="Normal 2 10 2" xfId="133"/>
    <cellStyle name="Normal 2 10 20" xfId="134"/>
    <cellStyle name="Normal 2 10 21" xfId="135"/>
    <cellStyle name="Normal 2 10 22" xfId="136"/>
    <cellStyle name="Normal 2 10 23" xfId="137"/>
    <cellStyle name="Normal 2 10 3" xfId="138"/>
    <cellStyle name="Normal 2 10 4" xfId="139"/>
    <cellStyle name="Normal 2 10 5" xfId="140"/>
    <cellStyle name="Normal 2 10 6" xfId="141"/>
    <cellStyle name="Normal 2 10 7" xfId="142"/>
    <cellStyle name="Normal 2 10 8" xfId="143"/>
    <cellStyle name="Normal 2 10 9" xfId="144"/>
    <cellStyle name="Normal 2 11" xfId="145"/>
    <cellStyle name="Normal 2 11 10" xfId="146"/>
    <cellStyle name="Normal 2 11 11" xfId="147"/>
    <cellStyle name="Normal 2 11 12" xfId="148"/>
    <cellStyle name="Normal 2 11 13" xfId="149"/>
    <cellStyle name="Normal 2 11 14" xfId="150"/>
    <cellStyle name="Normal 2 11 15" xfId="151"/>
    <cellStyle name="Normal 2 11 16" xfId="152"/>
    <cellStyle name="Normal 2 11 17" xfId="153"/>
    <cellStyle name="Normal 2 11 18" xfId="154"/>
    <cellStyle name="Normal 2 11 19" xfId="155"/>
    <cellStyle name="Normal 2 11 2" xfId="156"/>
    <cellStyle name="Normal 2 11 20" xfId="157"/>
    <cellStyle name="Normal 2 11 21" xfId="158"/>
    <cellStyle name="Normal 2 11 22" xfId="159"/>
    <cellStyle name="Normal 2 11 23" xfId="160"/>
    <cellStyle name="Normal 2 11 3" xfId="161"/>
    <cellStyle name="Normal 2 11 4" xfId="162"/>
    <cellStyle name="Normal 2 11 5" xfId="163"/>
    <cellStyle name="Normal 2 11 6" xfId="164"/>
    <cellStyle name="Normal 2 11 7" xfId="165"/>
    <cellStyle name="Normal 2 11 8" xfId="166"/>
    <cellStyle name="Normal 2 11 9" xfId="167"/>
    <cellStyle name="Normal 2 12" xfId="168"/>
    <cellStyle name="Normal 2 12 10" xfId="169"/>
    <cellStyle name="Normal 2 12 11" xfId="170"/>
    <cellStyle name="Normal 2 12 12" xfId="171"/>
    <cellStyle name="Normal 2 12 13" xfId="172"/>
    <cellStyle name="Normal 2 12 14" xfId="173"/>
    <cellStyle name="Normal 2 12 15" xfId="174"/>
    <cellStyle name="Normal 2 12 16" xfId="175"/>
    <cellStyle name="Normal 2 12 17" xfId="176"/>
    <cellStyle name="Normal 2 12 18" xfId="177"/>
    <cellStyle name="Normal 2 12 19" xfId="178"/>
    <cellStyle name="Normal 2 12 2" xfId="179"/>
    <cellStyle name="Normal 2 12 20" xfId="180"/>
    <cellStyle name="Normal 2 12 21" xfId="181"/>
    <cellStyle name="Normal 2 12 22" xfId="182"/>
    <cellStyle name="Normal 2 12 23" xfId="183"/>
    <cellStyle name="Normal 2 12 3" xfId="184"/>
    <cellStyle name="Normal 2 12 4" xfId="185"/>
    <cellStyle name="Normal 2 12 5" xfId="186"/>
    <cellStyle name="Normal 2 12 6" xfId="187"/>
    <cellStyle name="Normal 2 12 7" xfId="188"/>
    <cellStyle name="Normal 2 12 8" xfId="189"/>
    <cellStyle name="Normal 2 12 9" xfId="190"/>
    <cellStyle name="Normal 2 13" xfId="191"/>
    <cellStyle name="Normal 2 13 10" xfId="192"/>
    <cellStyle name="Normal 2 13 11" xfId="193"/>
    <cellStyle name="Normal 2 13 12" xfId="194"/>
    <cellStyle name="Normal 2 13 13" xfId="195"/>
    <cellStyle name="Normal 2 13 14" xfId="196"/>
    <cellStyle name="Normal 2 13 15" xfId="197"/>
    <cellStyle name="Normal 2 13 16" xfId="198"/>
    <cellStyle name="Normal 2 13 17" xfId="199"/>
    <cellStyle name="Normal 2 13 18" xfId="200"/>
    <cellStyle name="Normal 2 13 19" xfId="201"/>
    <cellStyle name="Normal 2 13 2" xfId="202"/>
    <cellStyle name="Normal 2 13 20" xfId="203"/>
    <cellStyle name="Normal 2 13 21" xfId="204"/>
    <cellStyle name="Normal 2 13 22" xfId="205"/>
    <cellStyle name="Normal 2 13 23" xfId="206"/>
    <cellStyle name="Normal 2 13 3" xfId="207"/>
    <cellStyle name="Normal 2 13 4" xfId="208"/>
    <cellStyle name="Normal 2 13 5" xfId="209"/>
    <cellStyle name="Normal 2 13 6" xfId="210"/>
    <cellStyle name="Normal 2 13 7" xfId="211"/>
    <cellStyle name="Normal 2 13 8" xfId="212"/>
    <cellStyle name="Normal 2 13 9" xfId="213"/>
    <cellStyle name="Normal 2 14" xfId="214"/>
    <cellStyle name="Normal 2 14 10" xfId="215"/>
    <cellStyle name="Normal 2 14 11" xfId="216"/>
    <cellStyle name="Normal 2 14 12" xfId="217"/>
    <cellStyle name="Normal 2 14 13" xfId="218"/>
    <cellStyle name="Normal 2 14 14" xfId="219"/>
    <cellStyle name="Normal 2 14 15" xfId="220"/>
    <cellStyle name="Normal 2 14 16" xfId="221"/>
    <cellStyle name="Normal 2 14 17" xfId="222"/>
    <cellStyle name="Normal 2 14 18" xfId="223"/>
    <cellStyle name="Normal 2 14 19" xfId="224"/>
    <cellStyle name="Normal 2 14 2" xfId="225"/>
    <cellStyle name="Normal 2 14 20" xfId="226"/>
    <cellStyle name="Normal 2 14 21" xfId="227"/>
    <cellStyle name="Normal 2 14 22" xfId="228"/>
    <cellStyle name="Normal 2 14 23" xfId="229"/>
    <cellStyle name="Normal 2 14 3" xfId="230"/>
    <cellStyle name="Normal 2 14 4" xfId="231"/>
    <cellStyle name="Normal 2 14 5" xfId="232"/>
    <cellStyle name="Normal 2 14 6" xfId="233"/>
    <cellStyle name="Normal 2 14 7" xfId="234"/>
    <cellStyle name="Normal 2 14 8" xfId="235"/>
    <cellStyle name="Normal 2 14 9" xfId="236"/>
    <cellStyle name="Normal 2 15" xfId="237"/>
    <cellStyle name="Normal 2 15 10" xfId="238"/>
    <cellStyle name="Normal 2 15 11" xfId="239"/>
    <cellStyle name="Normal 2 15 12" xfId="240"/>
    <cellStyle name="Normal 2 15 13" xfId="241"/>
    <cellStyle name="Normal 2 15 14" xfId="242"/>
    <cellStyle name="Normal 2 15 15" xfId="243"/>
    <cellStyle name="Normal 2 15 16" xfId="244"/>
    <cellStyle name="Normal 2 15 17" xfId="245"/>
    <cellStyle name="Normal 2 15 18" xfId="246"/>
    <cellStyle name="Normal 2 15 19" xfId="247"/>
    <cellStyle name="Normal 2 15 2" xfId="248"/>
    <cellStyle name="Normal 2 15 20" xfId="249"/>
    <cellStyle name="Normal 2 15 21" xfId="250"/>
    <cellStyle name="Normal 2 15 22" xfId="251"/>
    <cellStyle name="Normal 2 15 23" xfId="252"/>
    <cellStyle name="Normal 2 15 3" xfId="253"/>
    <cellStyle name="Normal 2 15 4" xfId="254"/>
    <cellStyle name="Normal 2 15 5" xfId="255"/>
    <cellStyle name="Normal 2 15 6" xfId="256"/>
    <cellStyle name="Normal 2 15 7" xfId="257"/>
    <cellStyle name="Normal 2 15 8" xfId="258"/>
    <cellStyle name="Normal 2 15 9" xfId="259"/>
    <cellStyle name="Normal 2 16" xfId="260"/>
    <cellStyle name="Normal 2 16 10" xfId="261"/>
    <cellStyle name="Normal 2 16 11" xfId="262"/>
    <cellStyle name="Normal 2 16 12" xfId="263"/>
    <cellStyle name="Normal 2 16 13" xfId="264"/>
    <cellStyle name="Normal 2 16 14" xfId="265"/>
    <cellStyle name="Normal 2 16 15" xfId="266"/>
    <cellStyle name="Normal 2 16 16" xfId="267"/>
    <cellStyle name="Normal 2 16 17" xfId="268"/>
    <cellStyle name="Normal 2 16 18" xfId="269"/>
    <cellStyle name="Normal 2 16 19" xfId="270"/>
    <cellStyle name="Normal 2 16 2" xfId="271"/>
    <cellStyle name="Normal 2 16 20" xfId="272"/>
    <cellStyle name="Normal 2 16 21" xfId="273"/>
    <cellStyle name="Normal 2 16 22" xfId="274"/>
    <cellStyle name="Normal 2 16 23" xfId="275"/>
    <cellStyle name="Normal 2 16 3" xfId="276"/>
    <cellStyle name="Normal 2 16 4" xfId="277"/>
    <cellStyle name="Normal 2 16 5" xfId="278"/>
    <cellStyle name="Normal 2 16 6" xfId="279"/>
    <cellStyle name="Normal 2 16 7" xfId="280"/>
    <cellStyle name="Normal 2 16 8" xfId="281"/>
    <cellStyle name="Normal 2 16 9" xfId="282"/>
    <cellStyle name="Normal 2 17" xfId="283"/>
    <cellStyle name="Normal 2 17 10" xfId="284"/>
    <cellStyle name="Normal 2 17 11" xfId="285"/>
    <cellStyle name="Normal 2 17 12" xfId="286"/>
    <cellStyle name="Normal 2 17 13" xfId="287"/>
    <cellStyle name="Normal 2 17 14" xfId="288"/>
    <cellStyle name="Normal 2 17 15" xfId="289"/>
    <cellStyle name="Normal 2 17 16" xfId="290"/>
    <cellStyle name="Normal 2 17 17" xfId="291"/>
    <cellStyle name="Normal 2 17 18" xfId="292"/>
    <cellStyle name="Normal 2 17 19" xfId="293"/>
    <cellStyle name="Normal 2 17 2" xfId="294"/>
    <cellStyle name="Normal 2 17 20" xfId="295"/>
    <cellStyle name="Normal 2 17 21" xfId="296"/>
    <cellStyle name="Normal 2 17 22" xfId="297"/>
    <cellStyle name="Normal 2 17 23" xfId="298"/>
    <cellStyle name="Normal 2 17 3" xfId="299"/>
    <cellStyle name="Normal 2 17 4" xfId="300"/>
    <cellStyle name="Normal 2 17 5" xfId="301"/>
    <cellStyle name="Normal 2 17 6" xfId="302"/>
    <cellStyle name="Normal 2 17 7" xfId="303"/>
    <cellStyle name="Normal 2 17 8" xfId="304"/>
    <cellStyle name="Normal 2 17 9" xfId="305"/>
    <cellStyle name="Normal 2 18" xfId="306"/>
    <cellStyle name="Normal 2 18 10" xfId="307"/>
    <cellStyle name="Normal 2 18 11" xfId="308"/>
    <cellStyle name="Normal 2 18 12" xfId="309"/>
    <cellStyle name="Normal 2 18 13" xfId="310"/>
    <cellStyle name="Normal 2 18 14" xfId="311"/>
    <cellStyle name="Normal 2 18 15" xfId="312"/>
    <cellStyle name="Normal 2 18 16" xfId="313"/>
    <cellStyle name="Normal 2 18 17" xfId="314"/>
    <cellStyle name="Normal 2 18 18" xfId="315"/>
    <cellStyle name="Normal 2 18 19" xfId="316"/>
    <cellStyle name="Normal 2 18 2" xfId="317"/>
    <cellStyle name="Normal 2 18 20" xfId="318"/>
    <cellStyle name="Normal 2 18 21" xfId="319"/>
    <cellStyle name="Normal 2 18 22" xfId="320"/>
    <cellStyle name="Normal 2 18 23" xfId="321"/>
    <cellStyle name="Normal 2 18 3" xfId="322"/>
    <cellStyle name="Normal 2 18 4" xfId="323"/>
    <cellStyle name="Normal 2 18 5" xfId="324"/>
    <cellStyle name="Normal 2 18 6" xfId="325"/>
    <cellStyle name="Normal 2 18 7" xfId="326"/>
    <cellStyle name="Normal 2 18 8" xfId="327"/>
    <cellStyle name="Normal 2 18 9" xfId="328"/>
    <cellStyle name="Normal 2 19" xfId="329"/>
    <cellStyle name="Normal 2 19 10" xfId="330"/>
    <cellStyle name="Normal 2 19 11" xfId="331"/>
    <cellStyle name="Normal 2 19 12" xfId="332"/>
    <cellStyle name="Normal 2 19 13" xfId="333"/>
    <cellStyle name="Normal 2 19 14" xfId="334"/>
    <cellStyle name="Normal 2 19 15" xfId="335"/>
    <cellStyle name="Normal 2 19 16" xfId="336"/>
    <cellStyle name="Normal 2 19 17" xfId="337"/>
    <cellStyle name="Normal 2 19 18" xfId="338"/>
    <cellStyle name="Normal 2 19 19" xfId="339"/>
    <cellStyle name="Normal 2 19 2" xfId="340"/>
    <cellStyle name="Normal 2 19 20" xfId="341"/>
    <cellStyle name="Normal 2 19 21" xfId="342"/>
    <cellStyle name="Normal 2 19 22" xfId="343"/>
    <cellStyle name="Normal 2 19 23" xfId="344"/>
    <cellStyle name="Normal 2 19 3" xfId="345"/>
    <cellStyle name="Normal 2 19 4" xfId="346"/>
    <cellStyle name="Normal 2 19 5" xfId="347"/>
    <cellStyle name="Normal 2 19 6" xfId="348"/>
    <cellStyle name="Normal 2 19 7" xfId="349"/>
    <cellStyle name="Normal 2 19 8" xfId="350"/>
    <cellStyle name="Normal 2 19 9" xfId="351"/>
    <cellStyle name="Normal 2 2" xfId="352"/>
    <cellStyle name="Normal 2 20" xfId="353"/>
    <cellStyle name="Normal 2 20 10" xfId="354"/>
    <cellStyle name="Normal 2 20 11" xfId="355"/>
    <cellStyle name="Normal 2 20 12" xfId="356"/>
    <cellStyle name="Normal 2 20 13" xfId="357"/>
    <cellStyle name="Normal 2 20 14" xfId="358"/>
    <cellStyle name="Normal 2 20 15" xfId="359"/>
    <cellStyle name="Normal 2 20 16" xfId="360"/>
    <cellStyle name="Normal 2 20 17" xfId="361"/>
    <cellStyle name="Normal 2 20 18" xfId="362"/>
    <cellStyle name="Normal 2 20 19" xfId="363"/>
    <cellStyle name="Normal 2 20 2" xfId="364"/>
    <cellStyle name="Normal 2 20 20" xfId="365"/>
    <cellStyle name="Normal 2 20 21" xfId="366"/>
    <cellStyle name="Normal 2 20 22" xfId="367"/>
    <cellStyle name="Normal 2 20 23" xfId="368"/>
    <cellStyle name="Normal 2 20 3" xfId="369"/>
    <cellStyle name="Normal 2 20 4" xfId="370"/>
    <cellStyle name="Normal 2 20 5" xfId="371"/>
    <cellStyle name="Normal 2 20 6" xfId="372"/>
    <cellStyle name="Normal 2 20 7" xfId="373"/>
    <cellStyle name="Normal 2 20 8" xfId="374"/>
    <cellStyle name="Normal 2 20 9" xfId="375"/>
    <cellStyle name="Normal 2 21" xfId="376"/>
    <cellStyle name="Normal 2 21 10" xfId="377"/>
    <cellStyle name="Normal 2 21 11" xfId="378"/>
    <cellStyle name="Normal 2 21 12" xfId="379"/>
    <cellStyle name="Normal 2 21 13" xfId="380"/>
    <cellStyle name="Normal 2 21 14" xfId="381"/>
    <cellStyle name="Normal 2 21 15" xfId="382"/>
    <cellStyle name="Normal 2 21 16" xfId="383"/>
    <cellStyle name="Normal 2 21 17" xfId="384"/>
    <cellStyle name="Normal 2 21 18" xfId="385"/>
    <cellStyle name="Normal 2 21 19" xfId="386"/>
    <cellStyle name="Normal 2 21 2" xfId="387"/>
    <cellStyle name="Normal 2 21 20" xfId="388"/>
    <cellStyle name="Normal 2 21 21" xfId="389"/>
    <cellStyle name="Normal 2 21 22" xfId="390"/>
    <cellStyle name="Normal 2 21 23" xfId="391"/>
    <cellStyle name="Normal 2 21 3" xfId="392"/>
    <cellStyle name="Normal 2 21 4" xfId="393"/>
    <cellStyle name="Normal 2 21 5" xfId="394"/>
    <cellStyle name="Normal 2 21 6" xfId="395"/>
    <cellStyle name="Normal 2 21 7" xfId="396"/>
    <cellStyle name="Normal 2 21 8" xfId="397"/>
    <cellStyle name="Normal 2 21 9" xfId="398"/>
    <cellStyle name="Normal 2 22" xfId="399"/>
    <cellStyle name="Normal 2 22 10" xfId="400"/>
    <cellStyle name="Normal 2 22 11" xfId="401"/>
    <cellStyle name="Normal 2 22 12" xfId="402"/>
    <cellStyle name="Normal 2 22 13" xfId="403"/>
    <cellStyle name="Normal 2 22 14" xfId="404"/>
    <cellStyle name="Normal 2 22 15" xfId="405"/>
    <cellStyle name="Normal 2 22 16" xfId="406"/>
    <cellStyle name="Normal 2 22 17" xfId="407"/>
    <cellStyle name="Normal 2 22 18" xfId="408"/>
    <cellStyle name="Normal 2 22 19" xfId="409"/>
    <cellStyle name="Normal 2 22 2" xfId="410"/>
    <cellStyle name="Normal 2 22 20" xfId="411"/>
    <cellStyle name="Normal 2 22 21" xfId="412"/>
    <cellStyle name="Normal 2 22 22" xfId="413"/>
    <cellStyle name="Normal 2 22 23" xfId="414"/>
    <cellStyle name="Normal 2 22 3" xfId="415"/>
    <cellStyle name="Normal 2 22 4" xfId="416"/>
    <cellStyle name="Normal 2 22 5" xfId="417"/>
    <cellStyle name="Normal 2 22 6" xfId="418"/>
    <cellStyle name="Normal 2 22 7" xfId="419"/>
    <cellStyle name="Normal 2 22 8" xfId="420"/>
    <cellStyle name="Normal 2 22 9" xfId="421"/>
    <cellStyle name="Normal 2 23" xfId="422"/>
    <cellStyle name="Normal 2 23 10" xfId="423"/>
    <cellStyle name="Normal 2 23 11" xfId="424"/>
    <cellStyle name="Normal 2 23 12" xfId="425"/>
    <cellStyle name="Normal 2 23 13" xfId="426"/>
    <cellStyle name="Normal 2 23 14" xfId="427"/>
    <cellStyle name="Normal 2 23 15" xfId="428"/>
    <cellStyle name="Normal 2 23 16" xfId="429"/>
    <cellStyle name="Normal 2 23 17" xfId="430"/>
    <cellStyle name="Normal 2 23 18" xfId="431"/>
    <cellStyle name="Normal 2 23 19" xfId="432"/>
    <cellStyle name="Normal 2 23 2" xfId="433"/>
    <cellStyle name="Normal 2 23 20" xfId="434"/>
    <cellStyle name="Normal 2 23 21" xfId="435"/>
    <cellStyle name="Normal 2 23 22" xfId="436"/>
    <cellStyle name="Normal 2 23 23" xfId="437"/>
    <cellStyle name="Normal 2 23 3" xfId="438"/>
    <cellStyle name="Normal 2 23 4" xfId="439"/>
    <cellStyle name="Normal 2 23 5" xfId="440"/>
    <cellStyle name="Normal 2 23 6" xfId="441"/>
    <cellStyle name="Normal 2 23 7" xfId="442"/>
    <cellStyle name="Normal 2 23 8" xfId="443"/>
    <cellStyle name="Normal 2 23 9" xfId="444"/>
    <cellStyle name="Normal 2 24" xfId="445"/>
    <cellStyle name="Normal 2 24 10" xfId="446"/>
    <cellStyle name="Normal 2 24 11" xfId="447"/>
    <cellStyle name="Normal 2 24 12" xfId="448"/>
    <cellStyle name="Normal 2 24 13" xfId="449"/>
    <cellStyle name="Normal 2 24 14" xfId="450"/>
    <cellStyle name="Normal 2 24 15" xfId="451"/>
    <cellStyle name="Normal 2 24 16" xfId="452"/>
    <cellStyle name="Normal 2 24 17" xfId="453"/>
    <cellStyle name="Normal 2 24 18" xfId="454"/>
    <cellStyle name="Normal 2 24 19" xfId="455"/>
    <cellStyle name="Normal 2 24 2" xfId="456"/>
    <cellStyle name="Normal 2 24 20" xfId="457"/>
    <cellStyle name="Normal 2 24 21" xfId="458"/>
    <cellStyle name="Normal 2 24 22" xfId="459"/>
    <cellStyle name="Normal 2 24 23" xfId="460"/>
    <cellStyle name="Normal 2 24 3" xfId="461"/>
    <cellStyle name="Normal 2 24 4" xfId="462"/>
    <cellStyle name="Normal 2 24 5" xfId="463"/>
    <cellStyle name="Normal 2 24 6" xfId="464"/>
    <cellStyle name="Normal 2 24 7" xfId="465"/>
    <cellStyle name="Normal 2 24 8" xfId="466"/>
    <cellStyle name="Normal 2 24 9" xfId="467"/>
    <cellStyle name="Normal 2 25" xfId="468"/>
    <cellStyle name="Normal 2 25 10" xfId="469"/>
    <cellStyle name="Normal 2 25 11" xfId="470"/>
    <cellStyle name="Normal 2 25 12" xfId="471"/>
    <cellStyle name="Normal 2 25 13" xfId="472"/>
    <cellStyle name="Normal 2 25 14" xfId="473"/>
    <cellStyle name="Normal 2 25 15" xfId="474"/>
    <cellStyle name="Normal 2 25 16" xfId="475"/>
    <cellStyle name="Normal 2 25 17" xfId="476"/>
    <cellStyle name="Normal 2 25 18" xfId="477"/>
    <cellStyle name="Normal 2 25 19" xfId="478"/>
    <cellStyle name="Normal 2 25 2" xfId="479"/>
    <cellStyle name="Normal 2 25 20" xfId="480"/>
    <cellStyle name="Normal 2 25 21" xfId="481"/>
    <cellStyle name="Normal 2 25 22" xfId="482"/>
    <cellStyle name="Normal 2 25 23" xfId="483"/>
    <cellStyle name="Normal 2 25 3" xfId="484"/>
    <cellStyle name="Normal 2 25 4" xfId="485"/>
    <cellStyle name="Normal 2 25 5" xfId="486"/>
    <cellStyle name="Normal 2 25 6" xfId="487"/>
    <cellStyle name="Normal 2 25 7" xfId="488"/>
    <cellStyle name="Normal 2 25 8" xfId="489"/>
    <cellStyle name="Normal 2 25 9" xfId="490"/>
    <cellStyle name="Normal 2 26" xfId="491"/>
    <cellStyle name="Normal 2 26 10" xfId="492"/>
    <cellStyle name="Normal 2 26 11" xfId="493"/>
    <cellStyle name="Normal 2 26 12" xfId="494"/>
    <cellStyle name="Normal 2 26 13" xfId="495"/>
    <cellStyle name="Normal 2 26 14" xfId="496"/>
    <cellStyle name="Normal 2 26 15" xfId="497"/>
    <cellStyle name="Normal 2 26 16" xfId="498"/>
    <cellStyle name="Normal 2 26 17" xfId="499"/>
    <cellStyle name="Normal 2 26 18" xfId="500"/>
    <cellStyle name="Normal 2 26 19" xfId="501"/>
    <cellStyle name="Normal 2 26 2" xfId="502"/>
    <cellStyle name="Normal 2 26 20" xfId="503"/>
    <cellStyle name="Normal 2 26 21" xfId="504"/>
    <cellStyle name="Normal 2 26 22" xfId="505"/>
    <cellStyle name="Normal 2 26 23" xfId="506"/>
    <cellStyle name="Normal 2 26 3" xfId="507"/>
    <cellStyle name="Normal 2 26 4" xfId="508"/>
    <cellStyle name="Normal 2 26 5" xfId="509"/>
    <cellStyle name="Normal 2 26 6" xfId="510"/>
    <cellStyle name="Normal 2 26 7" xfId="511"/>
    <cellStyle name="Normal 2 26 8" xfId="512"/>
    <cellStyle name="Normal 2 26 9" xfId="513"/>
    <cellStyle name="Normal 2 27" xfId="514"/>
    <cellStyle name="Normal 2 27 10" xfId="515"/>
    <cellStyle name="Normal 2 27 11" xfId="516"/>
    <cellStyle name="Normal 2 27 12" xfId="517"/>
    <cellStyle name="Normal 2 27 13" xfId="518"/>
    <cellStyle name="Normal 2 27 14" xfId="519"/>
    <cellStyle name="Normal 2 27 15" xfId="520"/>
    <cellStyle name="Normal 2 27 16" xfId="521"/>
    <cellStyle name="Normal 2 27 17" xfId="522"/>
    <cellStyle name="Normal 2 27 18" xfId="523"/>
    <cellStyle name="Normal 2 27 19" xfId="524"/>
    <cellStyle name="Normal 2 27 2" xfId="525"/>
    <cellStyle name="Normal 2 27 20" xfId="526"/>
    <cellStyle name="Normal 2 27 21" xfId="527"/>
    <cellStyle name="Normal 2 27 22" xfId="528"/>
    <cellStyle name="Normal 2 27 23" xfId="529"/>
    <cellStyle name="Normal 2 27 3" xfId="530"/>
    <cellStyle name="Normal 2 27 4" xfId="531"/>
    <cellStyle name="Normal 2 27 5" xfId="532"/>
    <cellStyle name="Normal 2 27 6" xfId="533"/>
    <cellStyle name="Normal 2 27 7" xfId="534"/>
    <cellStyle name="Normal 2 27 8" xfId="535"/>
    <cellStyle name="Normal 2 27 9" xfId="536"/>
    <cellStyle name="Normal 2 28" xfId="537"/>
    <cellStyle name="Normal 2 28 10" xfId="538"/>
    <cellStyle name="Normal 2 28 11" xfId="539"/>
    <cellStyle name="Normal 2 28 12" xfId="540"/>
    <cellStyle name="Normal 2 28 13" xfId="541"/>
    <cellStyle name="Normal 2 28 14" xfId="542"/>
    <cellStyle name="Normal 2 28 15" xfId="543"/>
    <cellStyle name="Normal 2 28 16" xfId="544"/>
    <cellStyle name="Normal 2 28 17" xfId="545"/>
    <cellStyle name="Normal 2 28 18" xfId="546"/>
    <cellStyle name="Normal 2 28 19" xfId="547"/>
    <cellStyle name="Normal 2 28 2" xfId="548"/>
    <cellStyle name="Normal 2 28 20" xfId="549"/>
    <cellStyle name="Normal 2 28 21" xfId="550"/>
    <cellStyle name="Normal 2 28 22" xfId="551"/>
    <cellStyle name="Normal 2 28 23" xfId="552"/>
    <cellStyle name="Normal 2 28 3" xfId="553"/>
    <cellStyle name="Normal 2 28 4" xfId="554"/>
    <cellStyle name="Normal 2 28 5" xfId="555"/>
    <cellStyle name="Normal 2 28 6" xfId="556"/>
    <cellStyle name="Normal 2 28 7" xfId="557"/>
    <cellStyle name="Normal 2 28 8" xfId="558"/>
    <cellStyle name="Normal 2 28 9" xfId="559"/>
    <cellStyle name="Normal 2 29" xfId="560"/>
    <cellStyle name="Normal 2 29 10" xfId="561"/>
    <cellStyle name="Normal 2 29 11" xfId="562"/>
    <cellStyle name="Normal 2 29 12" xfId="563"/>
    <cellStyle name="Normal 2 29 13" xfId="564"/>
    <cellStyle name="Normal 2 29 14" xfId="565"/>
    <cellStyle name="Normal 2 29 15" xfId="566"/>
    <cellStyle name="Normal 2 29 16" xfId="567"/>
    <cellStyle name="Normal 2 29 17" xfId="568"/>
    <cellStyle name="Normal 2 29 18" xfId="569"/>
    <cellStyle name="Normal 2 29 19" xfId="570"/>
    <cellStyle name="Normal 2 29 2" xfId="571"/>
    <cellStyle name="Normal 2 29 20" xfId="572"/>
    <cellStyle name="Normal 2 29 21" xfId="573"/>
    <cellStyle name="Normal 2 29 22" xfId="574"/>
    <cellStyle name="Normal 2 29 23" xfId="575"/>
    <cellStyle name="Normal 2 29 3" xfId="576"/>
    <cellStyle name="Normal 2 29 4" xfId="577"/>
    <cellStyle name="Normal 2 29 5" xfId="578"/>
    <cellStyle name="Normal 2 29 6" xfId="579"/>
    <cellStyle name="Normal 2 29 7" xfId="580"/>
    <cellStyle name="Normal 2 29 8" xfId="581"/>
    <cellStyle name="Normal 2 29 9" xfId="582"/>
    <cellStyle name="Normal 2 3" xfId="583"/>
    <cellStyle name="Normal 2 30" xfId="584"/>
    <cellStyle name="Normal 2 30 10" xfId="585"/>
    <cellStyle name="Normal 2 30 11" xfId="586"/>
    <cellStyle name="Normal 2 30 12" xfId="587"/>
    <cellStyle name="Normal 2 30 13" xfId="588"/>
    <cellStyle name="Normal 2 30 14" xfId="589"/>
    <cellStyle name="Normal 2 30 15" xfId="590"/>
    <cellStyle name="Normal 2 30 16" xfId="591"/>
    <cellStyle name="Normal 2 30 17" xfId="592"/>
    <cellStyle name="Normal 2 30 18" xfId="593"/>
    <cellStyle name="Normal 2 30 19" xfId="594"/>
    <cellStyle name="Normal 2 30 2" xfId="595"/>
    <cellStyle name="Normal 2 30 20" xfId="596"/>
    <cellStyle name="Normal 2 30 21" xfId="597"/>
    <cellStyle name="Normal 2 30 22" xfId="598"/>
    <cellStyle name="Normal 2 30 23" xfId="599"/>
    <cellStyle name="Normal 2 30 3" xfId="600"/>
    <cellStyle name="Normal 2 30 4" xfId="601"/>
    <cellStyle name="Normal 2 30 5" xfId="602"/>
    <cellStyle name="Normal 2 30 6" xfId="603"/>
    <cellStyle name="Normal 2 30 7" xfId="604"/>
    <cellStyle name="Normal 2 30 8" xfId="605"/>
    <cellStyle name="Normal 2 30 9" xfId="606"/>
    <cellStyle name="Normal 2 31" xfId="607"/>
    <cellStyle name="Normal 2 31 10" xfId="608"/>
    <cellStyle name="Normal 2 31 11" xfId="609"/>
    <cellStyle name="Normal 2 31 12" xfId="610"/>
    <cellStyle name="Normal 2 31 13" xfId="611"/>
    <cellStyle name="Normal 2 31 14" xfId="612"/>
    <cellStyle name="Normal 2 31 15" xfId="613"/>
    <cellStyle name="Normal 2 31 16" xfId="614"/>
    <cellStyle name="Normal 2 31 17" xfId="615"/>
    <cellStyle name="Normal 2 31 18" xfId="616"/>
    <cellStyle name="Normal 2 31 19" xfId="617"/>
    <cellStyle name="Normal 2 31 2" xfId="618"/>
    <cellStyle name="Normal 2 31 20" xfId="619"/>
    <cellStyle name="Normal 2 31 21" xfId="620"/>
    <cellStyle name="Normal 2 31 22" xfId="621"/>
    <cellStyle name="Normal 2 31 23" xfId="622"/>
    <cellStyle name="Normal 2 31 3" xfId="623"/>
    <cellStyle name="Normal 2 31 4" xfId="624"/>
    <cellStyle name="Normal 2 31 5" xfId="625"/>
    <cellStyle name="Normal 2 31 6" xfId="626"/>
    <cellStyle name="Normal 2 31 7" xfId="627"/>
    <cellStyle name="Normal 2 31 8" xfId="628"/>
    <cellStyle name="Normal 2 31 9" xfId="629"/>
    <cellStyle name="Normal 2 32" xfId="630"/>
    <cellStyle name="Normal 2 32 10" xfId="631"/>
    <cellStyle name="Normal 2 32 11" xfId="632"/>
    <cellStyle name="Normal 2 32 12" xfId="633"/>
    <cellStyle name="Normal 2 32 13" xfId="634"/>
    <cellStyle name="Normal 2 32 14" xfId="635"/>
    <cellStyle name="Normal 2 32 15" xfId="636"/>
    <cellStyle name="Normal 2 32 16" xfId="637"/>
    <cellStyle name="Normal 2 32 17" xfId="638"/>
    <cellStyle name="Normal 2 32 18" xfId="639"/>
    <cellStyle name="Normal 2 32 19" xfId="640"/>
    <cellStyle name="Normal 2 32 2" xfId="641"/>
    <cellStyle name="Normal 2 32 20" xfId="642"/>
    <cellStyle name="Normal 2 32 21" xfId="643"/>
    <cellStyle name="Normal 2 32 22" xfId="644"/>
    <cellStyle name="Normal 2 32 23" xfId="645"/>
    <cellStyle name="Normal 2 32 3" xfId="646"/>
    <cellStyle name="Normal 2 32 4" xfId="647"/>
    <cellStyle name="Normal 2 32 5" xfId="648"/>
    <cellStyle name="Normal 2 32 6" xfId="649"/>
    <cellStyle name="Normal 2 32 7" xfId="650"/>
    <cellStyle name="Normal 2 32 8" xfId="651"/>
    <cellStyle name="Normal 2 32 9" xfId="652"/>
    <cellStyle name="Normal 2 33" xfId="653"/>
    <cellStyle name="Normal 2 33 10" xfId="654"/>
    <cellStyle name="Normal 2 33 11" xfId="655"/>
    <cellStyle name="Normal 2 33 12" xfId="656"/>
    <cellStyle name="Normal 2 33 13" xfId="657"/>
    <cellStyle name="Normal 2 33 14" xfId="658"/>
    <cellStyle name="Normal 2 33 15" xfId="659"/>
    <cellStyle name="Normal 2 33 16" xfId="660"/>
    <cellStyle name="Normal 2 33 17" xfId="661"/>
    <cellStyle name="Normal 2 33 18" xfId="662"/>
    <cellStyle name="Normal 2 33 19" xfId="663"/>
    <cellStyle name="Normal 2 33 2" xfId="664"/>
    <cellStyle name="Normal 2 33 20" xfId="665"/>
    <cellStyle name="Normal 2 33 21" xfId="666"/>
    <cellStyle name="Normal 2 33 22" xfId="667"/>
    <cellStyle name="Normal 2 33 23" xfId="668"/>
    <cellStyle name="Normal 2 33 3" xfId="669"/>
    <cellStyle name="Normal 2 33 4" xfId="670"/>
    <cellStyle name="Normal 2 33 5" xfId="671"/>
    <cellStyle name="Normal 2 33 6" xfId="672"/>
    <cellStyle name="Normal 2 33 7" xfId="673"/>
    <cellStyle name="Normal 2 33 8" xfId="674"/>
    <cellStyle name="Normal 2 33 9" xfId="675"/>
    <cellStyle name="Normal 2 34" xfId="676"/>
    <cellStyle name="Normal 2 34 10" xfId="677"/>
    <cellStyle name="Normal 2 34 11" xfId="678"/>
    <cellStyle name="Normal 2 34 12" xfId="679"/>
    <cellStyle name="Normal 2 34 13" xfId="680"/>
    <cellStyle name="Normal 2 34 14" xfId="681"/>
    <cellStyle name="Normal 2 34 15" xfId="682"/>
    <cellStyle name="Normal 2 34 16" xfId="683"/>
    <cellStyle name="Normal 2 34 17" xfId="684"/>
    <cellStyle name="Normal 2 34 18" xfId="685"/>
    <cellStyle name="Normal 2 34 19" xfId="686"/>
    <cellStyle name="Normal 2 34 2" xfId="687"/>
    <cellStyle name="Normal 2 34 20" xfId="688"/>
    <cellStyle name="Normal 2 34 21" xfId="689"/>
    <cellStyle name="Normal 2 34 22" xfId="690"/>
    <cellStyle name="Normal 2 34 23" xfId="691"/>
    <cellStyle name="Normal 2 34 3" xfId="692"/>
    <cellStyle name="Normal 2 34 4" xfId="693"/>
    <cellStyle name="Normal 2 34 5" xfId="694"/>
    <cellStyle name="Normal 2 34 6" xfId="695"/>
    <cellStyle name="Normal 2 34 7" xfId="696"/>
    <cellStyle name="Normal 2 34 8" xfId="697"/>
    <cellStyle name="Normal 2 34 9" xfId="698"/>
    <cellStyle name="Normal 2 35" xfId="699"/>
    <cellStyle name="Normal 2 35 10" xfId="700"/>
    <cellStyle name="Normal 2 35 11" xfId="701"/>
    <cellStyle name="Normal 2 35 12" xfId="702"/>
    <cellStyle name="Normal 2 35 13" xfId="703"/>
    <cellStyle name="Normal 2 35 14" xfId="704"/>
    <cellStyle name="Normal 2 35 15" xfId="705"/>
    <cellStyle name="Normal 2 35 16" xfId="706"/>
    <cellStyle name="Normal 2 35 17" xfId="707"/>
    <cellStyle name="Normal 2 35 18" xfId="708"/>
    <cellStyle name="Normal 2 35 19" xfId="709"/>
    <cellStyle name="Normal 2 35 2" xfId="710"/>
    <cellStyle name="Normal 2 35 20" xfId="711"/>
    <cellStyle name="Normal 2 35 21" xfId="712"/>
    <cellStyle name="Normal 2 35 22" xfId="713"/>
    <cellStyle name="Normal 2 35 23" xfId="714"/>
    <cellStyle name="Normal 2 35 3" xfId="715"/>
    <cellStyle name="Normal 2 35 4" xfId="716"/>
    <cellStyle name="Normal 2 35 5" xfId="717"/>
    <cellStyle name="Normal 2 35 6" xfId="718"/>
    <cellStyle name="Normal 2 35 7" xfId="719"/>
    <cellStyle name="Normal 2 35 8" xfId="720"/>
    <cellStyle name="Normal 2 35 9" xfId="721"/>
    <cellStyle name="Normal 2 36" xfId="722"/>
    <cellStyle name="Normal 2 36 10" xfId="723"/>
    <cellStyle name="Normal 2 36 11" xfId="724"/>
    <cellStyle name="Normal 2 36 12" xfId="725"/>
    <cellStyle name="Normal 2 36 13" xfId="726"/>
    <cellStyle name="Normal 2 36 14" xfId="727"/>
    <cellStyle name="Normal 2 36 15" xfId="728"/>
    <cellStyle name="Normal 2 36 16" xfId="729"/>
    <cellStyle name="Normal 2 36 17" xfId="730"/>
    <cellStyle name="Normal 2 36 18" xfId="731"/>
    <cellStyle name="Normal 2 36 19" xfId="732"/>
    <cellStyle name="Normal 2 36 2" xfId="733"/>
    <cellStyle name="Normal 2 36 20" xfId="734"/>
    <cellStyle name="Normal 2 36 21" xfId="735"/>
    <cellStyle name="Normal 2 36 22" xfId="736"/>
    <cellStyle name="Normal 2 36 23" xfId="737"/>
    <cellStyle name="Normal 2 36 3" xfId="738"/>
    <cellStyle name="Normal 2 36 4" xfId="739"/>
    <cellStyle name="Normal 2 36 5" xfId="740"/>
    <cellStyle name="Normal 2 36 6" xfId="741"/>
    <cellStyle name="Normal 2 36 7" xfId="742"/>
    <cellStyle name="Normal 2 36 8" xfId="743"/>
    <cellStyle name="Normal 2 36 9" xfId="744"/>
    <cellStyle name="Normal 2 37" xfId="745"/>
    <cellStyle name="Normal 2 37 10" xfId="746"/>
    <cellStyle name="Normal 2 37 11" xfId="747"/>
    <cellStyle name="Normal 2 37 12" xfId="748"/>
    <cellStyle name="Normal 2 37 13" xfId="749"/>
    <cellStyle name="Normal 2 37 14" xfId="750"/>
    <cellStyle name="Normal 2 37 15" xfId="751"/>
    <cellStyle name="Normal 2 37 16" xfId="752"/>
    <cellStyle name="Normal 2 37 17" xfId="753"/>
    <cellStyle name="Normal 2 37 18" xfId="754"/>
    <cellStyle name="Normal 2 37 19" xfId="755"/>
    <cellStyle name="Normal 2 37 2" xfId="756"/>
    <cellStyle name="Normal 2 37 20" xfId="757"/>
    <cellStyle name="Normal 2 37 21" xfId="758"/>
    <cellStyle name="Normal 2 37 22" xfId="759"/>
    <cellStyle name="Normal 2 37 23" xfId="760"/>
    <cellStyle name="Normal 2 37 3" xfId="761"/>
    <cellStyle name="Normal 2 37 4" xfId="762"/>
    <cellStyle name="Normal 2 37 5" xfId="763"/>
    <cellStyle name="Normal 2 37 6" xfId="764"/>
    <cellStyle name="Normal 2 37 7" xfId="765"/>
    <cellStyle name="Normal 2 37 8" xfId="766"/>
    <cellStyle name="Normal 2 37 9" xfId="767"/>
    <cellStyle name="Normal 2 38" xfId="768"/>
    <cellStyle name="Normal 2 38 10" xfId="769"/>
    <cellStyle name="Normal 2 38 11" xfId="770"/>
    <cellStyle name="Normal 2 38 12" xfId="771"/>
    <cellStyle name="Normal 2 38 13" xfId="772"/>
    <cellStyle name="Normal 2 38 14" xfId="773"/>
    <cellStyle name="Normal 2 38 15" xfId="774"/>
    <cellStyle name="Normal 2 38 16" xfId="775"/>
    <cellStyle name="Normal 2 38 17" xfId="776"/>
    <cellStyle name="Normal 2 38 18" xfId="777"/>
    <cellStyle name="Normal 2 38 19" xfId="778"/>
    <cellStyle name="Normal 2 38 2" xfId="779"/>
    <cellStyle name="Normal 2 38 20" xfId="780"/>
    <cellStyle name="Normal 2 38 21" xfId="781"/>
    <cellStyle name="Normal 2 38 22" xfId="782"/>
    <cellStyle name="Normal 2 38 23" xfId="783"/>
    <cellStyle name="Normal 2 38 3" xfId="784"/>
    <cellStyle name="Normal 2 38 4" xfId="785"/>
    <cellStyle name="Normal 2 38 5" xfId="786"/>
    <cellStyle name="Normal 2 38 6" xfId="787"/>
    <cellStyle name="Normal 2 38 7" xfId="788"/>
    <cellStyle name="Normal 2 38 8" xfId="789"/>
    <cellStyle name="Normal 2 38 9" xfId="790"/>
    <cellStyle name="Normal 2 39" xfId="791"/>
    <cellStyle name="Normal 2 39 10" xfId="792"/>
    <cellStyle name="Normal 2 39 11" xfId="793"/>
    <cellStyle name="Normal 2 39 12" xfId="794"/>
    <cellStyle name="Normal 2 39 13" xfId="795"/>
    <cellStyle name="Normal 2 39 14" xfId="796"/>
    <cellStyle name="Normal 2 39 15" xfId="797"/>
    <cellStyle name="Normal 2 39 16" xfId="798"/>
    <cellStyle name="Normal 2 39 17" xfId="799"/>
    <cellStyle name="Normal 2 39 18" xfId="800"/>
    <cellStyle name="Normal 2 39 19" xfId="801"/>
    <cellStyle name="Normal 2 39 2" xfId="802"/>
    <cellStyle name="Normal 2 39 20" xfId="803"/>
    <cellStyle name="Normal 2 39 21" xfId="804"/>
    <cellStyle name="Normal 2 39 22" xfId="805"/>
    <cellStyle name="Normal 2 39 23" xfId="806"/>
    <cellStyle name="Normal 2 39 3" xfId="807"/>
    <cellStyle name="Normal 2 39 4" xfId="808"/>
    <cellStyle name="Normal 2 39 5" xfId="809"/>
    <cellStyle name="Normal 2 39 6" xfId="810"/>
    <cellStyle name="Normal 2 39 7" xfId="811"/>
    <cellStyle name="Normal 2 39 8" xfId="812"/>
    <cellStyle name="Normal 2 39 9" xfId="813"/>
    <cellStyle name="Normal 2 4" xfId="814"/>
    <cellStyle name="Normal 2 40" xfId="815"/>
    <cellStyle name="Normal 2 41" xfId="816"/>
    <cellStyle name="Normal 2 42" xfId="817"/>
    <cellStyle name="Normal 2 43" xfId="818"/>
    <cellStyle name="Normal 2 44" xfId="819"/>
    <cellStyle name="Normal 2 45" xfId="820"/>
    <cellStyle name="Normal 2 46" xfId="821"/>
    <cellStyle name="Normal 2 47" xfId="822"/>
    <cellStyle name="Normal 2 48" xfId="823"/>
    <cellStyle name="Normal 2 49" xfId="824"/>
    <cellStyle name="Normal 2 5" xfId="825"/>
    <cellStyle name="Normal 2 5 10" xfId="826"/>
    <cellStyle name="Normal 2 5 11" xfId="827"/>
    <cellStyle name="Normal 2 5 12" xfId="828"/>
    <cellStyle name="Normal 2 5 13" xfId="829"/>
    <cellStyle name="Normal 2 5 14" xfId="830"/>
    <cellStyle name="Normal 2 5 15" xfId="831"/>
    <cellStyle name="Normal 2 5 16" xfId="832"/>
    <cellStyle name="Normal 2 5 17" xfId="833"/>
    <cellStyle name="Normal 2 5 18" xfId="834"/>
    <cellStyle name="Normal 2 5 19" xfId="835"/>
    <cellStyle name="Normal 2 5 2" xfId="836"/>
    <cellStyle name="Normal 2 5 2 10" xfId="837"/>
    <cellStyle name="Normal 2 5 2 11" xfId="838"/>
    <cellStyle name="Normal 2 5 2 12" xfId="839"/>
    <cellStyle name="Normal 2 5 2 13" xfId="840"/>
    <cellStyle name="Normal 2 5 2 14" xfId="841"/>
    <cellStyle name="Normal 2 5 2 15" xfId="842"/>
    <cellStyle name="Normal 2 5 2 16" xfId="843"/>
    <cellStyle name="Normal 2 5 2 17" xfId="844"/>
    <cellStyle name="Normal 2 5 2 18" xfId="845"/>
    <cellStyle name="Normal 2 5 2 19" xfId="846"/>
    <cellStyle name="Normal 2 5 2 2" xfId="847"/>
    <cellStyle name="Normal 2 5 2 2 10" xfId="848"/>
    <cellStyle name="Normal 2 5 2 2 11" xfId="849"/>
    <cellStyle name="Normal 2 5 2 2 12" xfId="850"/>
    <cellStyle name="Normal 2 5 2 2 13" xfId="851"/>
    <cellStyle name="Normal 2 5 2 2 14" xfId="852"/>
    <cellStyle name="Normal 2 5 2 2 15" xfId="853"/>
    <cellStyle name="Normal 2 5 2 2 16" xfId="854"/>
    <cellStyle name="Normal 2 5 2 2 17" xfId="855"/>
    <cellStyle name="Normal 2 5 2 2 18" xfId="856"/>
    <cellStyle name="Normal 2 5 2 2 19" xfId="857"/>
    <cellStyle name="Normal 2 5 2 2 2" xfId="858"/>
    <cellStyle name="Normal 2 5 2 2 20" xfId="859"/>
    <cellStyle name="Normal 2 5 2 2 21" xfId="860"/>
    <cellStyle name="Normal 2 5 2 2 22" xfId="861"/>
    <cellStyle name="Normal 2 5 2 2 23" xfId="862"/>
    <cellStyle name="Normal 2 5 2 2 24" xfId="863"/>
    <cellStyle name="Normal 2 5 2 2 25" xfId="864"/>
    <cellStyle name="Normal 2 5 2 2 26" xfId="865"/>
    <cellStyle name="Normal 2 5 2 2 27" xfId="866"/>
    <cellStyle name="Normal 2 5 2 2 28" xfId="867"/>
    <cellStyle name="Normal 2 5 2 2 29" xfId="868"/>
    <cellStyle name="Normal 2 5 2 2 3" xfId="869"/>
    <cellStyle name="Normal 2 5 2 2 30" xfId="870"/>
    <cellStyle name="Normal 2 5 2 2 31" xfId="871"/>
    <cellStyle name="Normal 2 5 2 2 32" xfId="872"/>
    <cellStyle name="Normal 2 5 2 2 33" xfId="873"/>
    <cellStyle name="Normal 2 5 2 2 34" xfId="874"/>
    <cellStyle name="Normal 2 5 2 2 35" xfId="875"/>
    <cellStyle name="Normal 2 5 2 2 36" xfId="876"/>
    <cellStyle name="Normal 2 5 2 2 37" xfId="877"/>
    <cellStyle name="Normal 2 5 2 2 38" xfId="878"/>
    <cellStyle name="Normal 2 5 2 2 39" xfId="879"/>
    <cellStyle name="Normal 2 5 2 2 4" xfId="880"/>
    <cellStyle name="Normal 2 5 2 2 40" xfId="881"/>
    <cellStyle name="Normal 2 5 2 2 41" xfId="882"/>
    <cellStyle name="Normal 2 5 2 2 42" xfId="883"/>
    <cellStyle name="Normal 2 5 2 2 43" xfId="884"/>
    <cellStyle name="Normal 2 5 2 2 44" xfId="885"/>
    <cellStyle name="Normal 2 5 2 2 45" xfId="886"/>
    <cellStyle name="Normal 2 5 2 2 46" xfId="887"/>
    <cellStyle name="Normal 2 5 2 2 47" xfId="888"/>
    <cellStyle name="Normal 2 5 2 2 48" xfId="889"/>
    <cellStyle name="Normal 2 5 2 2 49" xfId="890"/>
    <cellStyle name="Normal 2 5 2 2 5" xfId="891"/>
    <cellStyle name="Normal 2 5 2 2 50" xfId="892"/>
    <cellStyle name="Normal 2 5 2 2 51" xfId="893"/>
    <cellStyle name="Normal 2 5 2 2 52" xfId="894"/>
    <cellStyle name="Normal 2 5 2 2 53" xfId="895"/>
    <cellStyle name="Normal 2 5 2 2 54" xfId="896"/>
    <cellStyle name="Normal 2 5 2 2 55" xfId="897"/>
    <cellStyle name="Normal 2 5 2 2 6" xfId="898"/>
    <cellStyle name="Normal 2 5 2 2 7" xfId="899"/>
    <cellStyle name="Normal 2 5 2 2 8" xfId="900"/>
    <cellStyle name="Normal 2 5 2 2 9" xfId="901"/>
    <cellStyle name="Normal 2 5 2 20" xfId="902"/>
    <cellStyle name="Normal 2 5 2 21" xfId="903"/>
    <cellStyle name="Normal 2 5 2 22" xfId="904"/>
    <cellStyle name="Normal 2 5 2 23" xfId="905"/>
    <cellStyle name="Normal 2 5 2 24" xfId="906"/>
    <cellStyle name="Normal 2 5 2 25" xfId="907"/>
    <cellStyle name="Normal 2 5 2 26" xfId="908"/>
    <cellStyle name="Normal 2 5 2 27" xfId="909"/>
    <cellStyle name="Normal 2 5 2 28" xfId="910"/>
    <cellStyle name="Normal 2 5 2 29" xfId="911"/>
    <cellStyle name="Normal 2 5 2 3" xfId="912"/>
    <cellStyle name="Normal 2 5 2 30" xfId="913"/>
    <cellStyle name="Normal 2 5 2 31" xfId="914"/>
    <cellStyle name="Normal 2 5 2 32" xfId="915"/>
    <cellStyle name="Normal 2 5 2 33" xfId="916"/>
    <cellStyle name="Normal 2 5 2 4" xfId="917"/>
    <cellStyle name="Normal 2 5 2 5" xfId="918"/>
    <cellStyle name="Normal 2 5 2 6" xfId="919"/>
    <cellStyle name="Normal 2 5 2 7" xfId="920"/>
    <cellStyle name="Normal 2 5 2 8" xfId="921"/>
    <cellStyle name="Normal 2 5 2 9" xfId="922"/>
    <cellStyle name="Normal 2 5 20" xfId="923"/>
    <cellStyle name="Normal 2 5 21" xfId="924"/>
    <cellStyle name="Normal 2 5 22" xfId="925"/>
    <cellStyle name="Normal 2 5 23" xfId="926"/>
    <cellStyle name="Normal 2 5 24" xfId="927"/>
    <cellStyle name="Normal 2 5 25" xfId="928"/>
    <cellStyle name="Normal 2 5 26" xfId="929"/>
    <cellStyle name="Normal 2 5 27" xfId="930"/>
    <cellStyle name="Normal 2 5 28" xfId="931"/>
    <cellStyle name="Normal 2 5 29" xfId="932"/>
    <cellStyle name="Normal 2 5 3" xfId="933"/>
    <cellStyle name="Normal 2 5 30" xfId="934"/>
    <cellStyle name="Normal 2 5 31" xfId="935"/>
    <cellStyle name="Normal 2 5 32" xfId="936"/>
    <cellStyle name="Normal 2 5 33" xfId="937"/>
    <cellStyle name="Normal 2 5 34" xfId="938"/>
    <cellStyle name="Normal 2 5 35" xfId="939"/>
    <cellStyle name="Normal 2 5 36" xfId="940"/>
    <cellStyle name="Normal 2 5 37" xfId="941"/>
    <cellStyle name="Normal 2 5 38" xfId="942"/>
    <cellStyle name="Normal 2 5 39" xfId="943"/>
    <cellStyle name="Normal 2 5 4" xfId="944"/>
    <cellStyle name="Normal 2 5 40" xfId="945"/>
    <cellStyle name="Normal 2 5 41" xfId="946"/>
    <cellStyle name="Normal 2 5 42" xfId="947"/>
    <cellStyle name="Normal 2 5 43" xfId="948"/>
    <cellStyle name="Normal 2 5 44" xfId="949"/>
    <cellStyle name="Normal 2 5 45" xfId="950"/>
    <cellStyle name="Normal 2 5 46" xfId="951"/>
    <cellStyle name="Normal 2 5 47" xfId="952"/>
    <cellStyle name="Normal 2 5 48" xfId="953"/>
    <cellStyle name="Normal 2 5 49" xfId="954"/>
    <cellStyle name="Normal 2 5 5" xfId="955"/>
    <cellStyle name="Normal 2 5 50" xfId="956"/>
    <cellStyle name="Normal 2 5 51" xfId="957"/>
    <cellStyle name="Normal 2 5 52" xfId="958"/>
    <cellStyle name="Normal 2 5 53" xfId="959"/>
    <cellStyle name="Normal 2 5 54" xfId="960"/>
    <cellStyle name="Normal 2 5 55" xfId="961"/>
    <cellStyle name="Normal 2 5 56" xfId="962"/>
    <cellStyle name="Normal 2 5 57" xfId="963"/>
    <cellStyle name="Normal 2 5 58" xfId="964"/>
    <cellStyle name="Normal 2 5 59" xfId="965"/>
    <cellStyle name="Normal 2 5 6" xfId="966"/>
    <cellStyle name="Normal 2 5 60" xfId="967"/>
    <cellStyle name="Normal 2 5 61" xfId="968"/>
    <cellStyle name="Normal 2 5 62" xfId="969"/>
    <cellStyle name="Normal 2 5 63" xfId="970"/>
    <cellStyle name="Normal 2 5 64" xfId="971"/>
    <cellStyle name="Normal 2 5 65" xfId="972"/>
    <cellStyle name="Normal 2 5 66" xfId="973"/>
    <cellStyle name="Normal 2 5 67" xfId="974"/>
    <cellStyle name="Normal 2 5 68" xfId="975"/>
    <cellStyle name="Normal 2 5 69" xfId="976"/>
    <cellStyle name="Normal 2 5 7" xfId="977"/>
    <cellStyle name="Normal 2 5 70" xfId="978"/>
    <cellStyle name="Normal 2 5 71" xfId="979"/>
    <cellStyle name="Normal 2 5 72" xfId="980"/>
    <cellStyle name="Normal 2 5 73" xfId="981"/>
    <cellStyle name="Normal 2 5 74" xfId="982"/>
    <cellStyle name="Normal 2 5 75" xfId="983"/>
    <cellStyle name="Normal 2 5 76" xfId="984"/>
    <cellStyle name="Normal 2 5 77" xfId="985"/>
    <cellStyle name="Normal 2 5 78" xfId="986"/>
    <cellStyle name="Normal 2 5 79" xfId="987"/>
    <cellStyle name="Normal 2 5 8" xfId="988"/>
    <cellStyle name="Normal 2 5 80" xfId="989"/>
    <cellStyle name="Normal 2 5 81" xfId="990"/>
    <cellStyle name="Normal 2 5 82" xfId="991"/>
    <cellStyle name="Normal 2 5 83" xfId="992"/>
    <cellStyle name="Normal 2 5 84" xfId="993"/>
    <cellStyle name="Normal 2 5 85" xfId="994"/>
    <cellStyle name="Normal 2 5 86" xfId="995"/>
    <cellStyle name="Normal 2 5 87" xfId="996"/>
    <cellStyle name="Normal 2 5 9" xfId="997"/>
    <cellStyle name="Normal 2 5_DEER 032008 Cost Summary Delivery - Rev 4 (2)" xfId="998"/>
    <cellStyle name="Normal 2 50" xfId="999"/>
    <cellStyle name="Normal 2 51" xfId="1000"/>
    <cellStyle name="Normal 2 52" xfId="1001"/>
    <cellStyle name="Normal 2 53" xfId="1002"/>
    <cellStyle name="Normal 2 54" xfId="1003"/>
    <cellStyle name="Normal 2 55" xfId="1004"/>
    <cellStyle name="Normal 2 56" xfId="1005"/>
    <cellStyle name="Normal 2 57" xfId="1006"/>
    <cellStyle name="Normal 2 58" xfId="1007"/>
    <cellStyle name="Normal 2 59" xfId="1008"/>
    <cellStyle name="Normal 2 6" xfId="1009"/>
    <cellStyle name="Normal 2 60" xfId="1010"/>
    <cellStyle name="Normal 2 61" xfId="1011"/>
    <cellStyle name="Normal 2 62" xfId="1012"/>
    <cellStyle name="Normal 2 63" xfId="1013"/>
    <cellStyle name="Normal 2 64" xfId="1014"/>
    <cellStyle name="Normal 2 65" xfId="1015"/>
    <cellStyle name="Normal 2 66" xfId="1016"/>
    <cellStyle name="Normal 2 67" xfId="1017"/>
    <cellStyle name="Normal 2 68" xfId="1018"/>
    <cellStyle name="Normal 2 69" xfId="1019"/>
    <cellStyle name="Normal 2 7" xfId="1020"/>
    <cellStyle name="Normal 2 70" xfId="1021"/>
    <cellStyle name="Normal 2 71" xfId="1022"/>
    <cellStyle name="Normal 2 72" xfId="1023"/>
    <cellStyle name="Normal 2 73" xfId="1024"/>
    <cellStyle name="Normal 2 74" xfId="1025"/>
    <cellStyle name="Normal 2 75" xfId="1026"/>
    <cellStyle name="Normal 2 76" xfId="1027"/>
    <cellStyle name="Normal 2 77" xfId="1028"/>
    <cellStyle name="Normal 2 78" xfId="1029"/>
    <cellStyle name="Normal 2 79" xfId="1030"/>
    <cellStyle name="Normal 2 8" xfId="1031"/>
    <cellStyle name="Normal 2 8 10" xfId="1032"/>
    <cellStyle name="Normal 2 8 11" xfId="1033"/>
    <cellStyle name="Normal 2 8 12" xfId="1034"/>
    <cellStyle name="Normal 2 8 13" xfId="1035"/>
    <cellStyle name="Normal 2 8 14" xfId="1036"/>
    <cellStyle name="Normal 2 8 15" xfId="1037"/>
    <cellStyle name="Normal 2 8 16" xfId="1038"/>
    <cellStyle name="Normal 2 8 17" xfId="1039"/>
    <cellStyle name="Normal 2 8 18" xfId="1040"/>
    <cellStyle name="Normal 2 8 19" xfId="1041"/>
    <cellStyle name="Normal 2 8 2" xfId="1042"/>
    <cellStyle name="Normal 2 8 20" xfId="1043"/>
    <cellStyle name="Normal 2 8 21" xfId="1044"/>
    <cellStyle name="Normal 2 8 22" xfId="1045"/>
    <cellStyle name="Normal 2 8 23" xfId="1046"/>
    <cellStyle name="Normal 2 8 3" xfId="1047"/>
    <cellStyle name="Normal 2 8 4" xfId="1048"/>
    <cellStyle name="Normal 2 8 5" xfId="1049"/>
    <cellStyle name="Normal 2 8 6" xfId="1050"/>
    <cellStyle name="Normal 2 8 7" xfId="1051"/>
    <cellStyle name="Normal 2 8 8" xfId="1052"/>
    <cellStyle name="Normal 2 8 9" xfId="1053"/>
    <cellStyle name="Normal 2 80" xfId="1054"/>
    <cellStyle name="Normal 2 81" xfId="1055"/>
    <cellStyle name="Normal 2 82" xfId="1056"/>
    <cellStyle name="Normal 2 83" xfId="1057"/>
    <cellStyle name="Normal 2 84" xfId="1058"/>
    <cellStyle name="Normal 2 85" xfId="1059"/>
    <cellStyle name="Normal 2 86" xfId="1060"/>
    <cellStyle name="Normal 2 87" xfId="1061"/>
    <cellStyle name="Normal 2 88" xfId="1062"/>
    <cellStyle name="Normal 2 89" xfId="1063"/>
    <cellStyle name="Normal 2 9" xfId="1064"/>
    <cellStyle name="Normal 2 9 10" xfId="1065"/>
    <cellStyle name="Normal 2 9 11" xfId="1066"/>
    <cellStyle name="Normal 2 9 12" xfId="1067"/>
    <cellStyle name="Normal 2 9 13" xfId="1068"/>
    <cellStyle name="Normal 2 9 14" xfId="1069"/>
    <cellStyle name="Normal 2 9 15" xfId="1070"/>
    <cellStyle name="Normal 2 9 16" xfId="1071"/>
    <cellStyle name="Normal 2 9 17" xfId="1072"/>
    <cellStyle name="Normal 2 9 18" xfId="1073"/>
    <cellStyle name="Normal 2 9 19" xfId="1074"/>
    <cellStyle name="Normal 2 9 2" xfId="1075"/>
    <cellStyle name="Normal 2 9 20" xfId="1076"/>
    <cellStyle name="Normal 2 9 21" xfId="1077"/>
    <cellStyle name="Normal 2 9 22" xfId="1078"/>
    <cellStyle name="Normal 2 9 23" xfId="1079"/>
    <cellStyle name="Normal 2 9 3" xfId="1080"/>
    <cellStyle name="Normal 2 9 4" xfId="1081"/>
    <cellStyle name="Normal 2 9 5" xfId="1082"/>
    <cellStyle name="Normal 2 9 6" xfId="1083"/>
    <cellStyle name="Normal 2 9 7" xfId="1084"/>
    <cellStyle name="Normal 2 9 8" xfId="1085"/>
    <cellStyle name="Normal 2 9 9" xfId="1086"/>
    <cellStyle name="Normal 2 90" xfId="1087"/>
    <cellStyle name="Normal 2 91" xfId="1088"/>
    <cellStyle name="Normal 2 92" xfId="1089"/>
    <cellStyle name="Normal 2 93" xfId="1090"/>
    <cellStyle name="Normal 2_DEER 032008 Cost Summary Delivery - Rev 4 (2)" xfId="1091"/>
    <cellStyle name="Normal 3" xfId="1092"/>
    <cellStyle name="Normal 3 10" xfId="1093"/>
    <cellStyle name="Normal 3 10 10" xfId="1094"/>
    <cellStyle name="Normal 3 10 11" xfId="1095"/>
    <cellStyle name="Normal 3 10 12" xfId="1096"/>
    <cellStyle name="Normal 3 10 13" xfId="1097"/>
    <cellStyle name="Normal 3 10 14" xfId="1098"/>
    <cellStyle name="Normal 3 10 15" xfId="1099"/>
    <cellStyle name="Normal 3 10 16" xfId="1100"/>
    <cellStyle name="Normal 3 10 17" xfId="1101"/>
    <cellStyle name="Normal 3 10 18" xfId="1102"/>
    <cellStyle name="Normal 3 10 19" xfId="1103"/>
    <cellStyle name="Normal 3 10 2" xfId="1104"/>
    <cellStyle name="Normal 3 10 20" xfId="1105"/>
    <cellStyle name="Normal 3 10 21" xfId="1106"/>
    <cellStyle name="Normal 3 10 22" xfId="1107"/>
    <cellStyle name="Normal 3 10 23" xfId="1108"/>
    <cellStyle name="Normal 3 10 3" xfId="1109"/>
    <cellStyle name="Normal 3 10 4" xfId="1110"/>
    <cellStyle name="Normal 3 10 5" xfId="1111"/>
    <cellStyle name="Normal 3 10 6" xfId="1112"/>
    <cellStyle name="Normal 3 10 7" xfId="1113"/>
    <cellStyle name="Normal 3 10 8" xfId="1114"/>
    <cellStyle name="Normal 3 10 9" xfId="1115"/>
    <cellStyle name="Normal 3 11" xfId="1116"/>
    <cellStyle name="Normal 3 11 10" xfId="1117"/>
    <cellStyle name="Normal 3 11 11" xfId="1118"/>
    <cellStyle name="Normal 3 11 12" xfId="1119"/>
    <cellStyle name="Normal 3 11 13" xfId="1120"/>
    <cellStyle name="Normal 3 11 14" xfId="1121"/>
    <cellStyle name="Normal 3 11 15" xfId="1122"/>
    <cellStyle name="Normal 3 11 16" xfId="1123"/>
    <cellStyle name="Normal 3 11 17" xfId="1124"/>
    <cellStyle name="Normal 3 11 18" xfId="1125"/>
    <cellStyle name="Normal 3 11 19" xfId="1126"/>
    <cellStyle name="Normal 3 11 2" xfId="1127"/>
    <cellStyle name="Normal 3 11 20" xfId="1128"/>
    <cellStyle name="Normal 3 11 21" xfId="1129"/>
    <cellStyle name="Normal 3 11 22" xfId="1130"/>
    <cellStyle name="Normal 3 11 23" xfId="1131"/>
    <cellStyle name="Normal 3 11 3" xfId="1132"/>
    <cellStyle name="Normal 3 11 4" xfId="1133"/>
    <cellStyle name="Normal 3 11 5" xfId="1134"/>
    <cellStyle name="Normal 3 11 6" xfId="1135"/>
    <cellStyle name="Normal 3 11 7" xfId="1136"/>
    <cellStyle name="Normal 3 11 8" xfId="1137"/>
    <cellStyle name="Normal 3 11 9" xfId="1138"/>
    <cellStyle name="Normal 3 12" xfId="1139"/>
    <cellStyle name="Normal 3 12 10" xfId="1140"/>
    <cellStyle name="Normal 3 12 11" xfId="1141"/>
    <cellStyle name="Normal 3 12 12" xfId="1142"/>
    <cellStyle name="Normal 3 12 13" xfId="1143"/>
    <cellStyle name="Normal 3 12 14" xfId="1144"/>
    <cellStyle name="Normal 3 12 15" xfId="1145"/>
    <cellStyle name="Normal 3 12 16" xfId="1146"/>
    <cellStyle name="Normal 3 12 17" xfId="1147"/>
    <cellStyle name="Normal 3 12 18" xfId="1148"/>
    <cellStyle name="Normal 3 12 19" xfId="1149"/>
    <cellStyle name="Normal 3 12 2" xfId="1150"/>
    <cellStyle name="Normal 3 12 20" xfId="1151"/>
    <cellStyle name="Normal 3 12 21" xfId="1152"/>
    <cellStyle name="Normal 3 12 22" xfId="1153"/>
    <cellStyle name="Normal 3 12 23" xfId="1154"/>
    <cellStyle name="Normal 3 12 3" xfId="1155"/>
    <cellStyle name="Normal 3 12 4" xfId="1156"/>
    <cellStyle name="Normal 3 12 5" xfId="1157"/>
    <cellStyle name="Normal 3 12 6" xfId="1158"/>
    <cellStyle name="Normal 3 12 7" xfId="1159"/>
    <cellStyle name="Normal 3 12 8" xfId="1160"/>
    <cellStyle name="Normal 3 12 9" xfId="1161"/>
    <cellStyle name="Normal 3 13" xfId="1162"/>
    <cellStyle name="Normal 3 13 10" xfId="1163"/>
    <cellStyle name="Normal 3 13 11" xfId="1164"/>
    <cellStyle name="Normal 3 13 12" xfId="1165"/>
    <cellStyle name="Normal 3 13 13" xfId="1166"/>
    <cellStyle name="Normal 3 13 14" xfId="1167"/>
    <cellStyle name="Normal 3 13 15" xfId="1168"/>
    <cellStyle name="Normal 3 13 16" xfId="1169"/>
    <cellStyle name="Normal 3 13 17" xfId="1170"/>
    <cellStyle name="Normal 3 13 18" xfId="1171"/>
    <cellStyle name="Normal 3 13 19" xfId="1172"/>
    <cellStyle name="Normal 3 13 2" xfId="1173"/>
    <cellStyle name="Normal 3 13 20" xfId="1174"/>
    <cellStyle name="Normal 3 13 21" xfId="1175"/>
    <cellStyle name="Normal 3 13 22" xfId="1176"/>
    <cellStyle name="Normal 3 13 23" xfId="1177"/>
    <cellStyle name="Normal 3 13 3" xfId="1178"/>
    <cellStyle name="Normal 3 13 4" xfId="1179"/>
    <cellStyle name="Normal 3 13 5" xfId="1180"/>
    <cellStyle name="Normal 3 13 6" xfId="1181"/>
    <cellStyle name="Normal 3 13 7" xfId="1182"/>
    <cellStyle name="Normal 3 13 8" xfId="1183"/>
    <cellStyle name="Normal 3 13 9" xfId="1184"/>
    <cellStyle name="Normal 3 14" xfId="1185"/>
    <cellStyle name="Normal 3 14 10" xfId="1186"/>
    <cellStyle name="Normal 3 14 11" xfId="1187"/>
    <cellStyle name="Normal 3 14 12" xfId="1188"/>
    <cellStyle name="Normal 3 14 13" xfId="1189"/>
    <cellStyle name="Normal 3 14 14" xfId="1190"/>
    <cellStyle name="Normal 3 14 15" xfId="1191"/>
    <cellStyle name="Normal 3 14 16" xfId="1192"/>
    <cellStyle name="Normal 3 14 17" xfId="1193"/>
    <cellStyle name="Normal 3 14 18" xfId="1194"/>
    <cellStyle name="Normal 3 14 19" xfId="1195"/>
    <cellStyle name="Normal 3 14 2" xfId="1196"/>
    <cellStyle name="Normal 3 14 20" xfId="1197"/>
    <cellStyle name="Normal 3 14 21" xfId="1198"/>
    <cellStyle name="Normal 3 14 22" xfId="1199"/>
    <cellStyle name="Normal 3 14 23" xfId="1200"/>
    <cellStyle name="Normal 3 14 3" xfId="1201"/>
    <cellStyle name="Normal 3 14 4" xfId="1202"/>
    <cellStyle name="Normal 3 14 5" xfId="1203"/>
    <cellStyle name="Normal 3 14 6" xfId="1204"/>
    <cellStyle name="Normal 3 14 7" xfId="1205"/>
    <cellStyle name="Normal 3 14 8" xfId="1206"/>
    <cellStyle name="Normal 3 14 9" xfId="1207"/>
    <cellStyle name="Normal 3 15" xfId="1208"/>
    <cellStyle name="Normal 3 15 10" xfId="1209"/>
    <cellStyle name="Normal 3 15 11" xfId="1210"/>
    <cellStyle name="Normal 3 15 12" xfId="1211"/>
    <cellStyle name="Normal 3 15 13" xfId="1212"/>
    <cellStyle name="Normal 3 15 14" xfId="1213"/>
    <cellStyle name="Normal 3 15 15" xfId="1214"/>
    <cellStyle name="Normal 3 15 16" xfId="1215"/>
    <cellStyle name="Normal 3 15 17" xfId="1216"/>
    <cellStyle name="Normal 3 15 18" xfId="1217"/>
    <cellStyle name="Normal 3 15 19" xfId="1218"/>
    <cellStyle name="Normal 3 15 2" xfId="1219"/>
    <cellStyle name="Normal 3 15 20" xfId="1220"/>
    <cellStyle name="Normal 3 15 21" xfId="1221"/>
    <cellStyle name="Normal 3 15 22" xfId="1222"/>
    <cellStyle name="Normal 3 15 23" xfId="1223"/>
    <cellStyle name="Normal 3 15 3" xfId="1224"/>
    <cellStyle name="Normal 3 15 4" xfId="1225"/>
    <cellStyle name="Normal 3 15 5" xfId="1226"/>
    <cellStyle name="Normal 3 15 6" xfId="1227"/>
    <cellStyle name="Normal 3 15 7" xfId="1228"/>
    <cellStyle name="Normal 3 15 8" xfId="1229"/>
    <cellStyle name="Normal 3 15 9" xfId="1230"/>
    <cellStyle name="Normal 3 16" xfId="1231"/>
    <cellStyle name="Normal 3 16 10" xfId="1232"/>
    <cellStyle name="Normal 3 16 11" xfId="1233"/>
    <cellStyle name="Normal 3 16 12" xfId="1234"/>
    <cellStyle name="Normal 3 16 13" xfId="1235"/>
    <cellStyle name="Normal 3 16 14" xfId="1236"/>
    <cellStyle name="Normal 3 16 15" xfId="1237"/>
    <cellStyle name="Normal 3 16 16" xfId="1238"/>
    <cellStyle name="Normal 3 16 17" xfId="1239"/>
    <cellStyle name="Normal 3 16 18" xfId="1240"/>
    <cellStyle name="Normal 3 16 19" xfId="1241"/>
    <cellStyle name="Normal 3 16 2" xfId="1242"/>
    <cellStyle name="Normal 3 16 20" xfId="1243"/>
    <cellStyle name="Normal 3 16 21" xfId="1244"/>
    <cellStyle name="Normal 3 16 22" xfId="1245"/>
    <cellStyle name="Normal 3 16 23" xfId="1246"/>
    <cellStyle name="Normal 3 16 3" xfId="1247"/>
    <cellStyle name="Normal 3 16 4" xfId="1248"/>
    <cellStyle name="Normal 3 16 5" xfId="1249"/>
    <cellStyle name="Normal 3 16 6" xfId="1250"/>
    <cellStyle name="Normal 3 16 7" xfId="1251"/>
    <cellStyle name="Normal 3 16 8" xfId="1252"/>
    <cellStyle name="Normal 3 16 9" xfId="1253"/>
    <cellStyle name="Normal 3 17" xfId="1254"/>
    <cellStyle name="Normal 3 17 10" xfId="1255"/>
    <cellStyle name="Normal 3 17 11" xfId="1256"/>
    <cellStyle name="Normal 3 17 12" xfId="1257"/>
    <cellStyle name="Normal 3 17 13" xfId="1258"/>
    <cellStyle name="Normal 3 17 14" xfId="1259"/>
    <cellStyle name="Normal 3 17 15" xfId="1260"/>
    <cellStyle name="Normal 3 17 16" xfId="1261"/>
    <cellStyle name="Normal 3 17 17" xfId="1262"/>
    <cellStyle name="Normal 3 17 18" xfId="1263"/>
    <cellStyle name="Normal 3 17 19" xfId="1264"/>
    <cellStyle name="Normal 3 17 2" xfId="1265"/>
    <cellStyle name="Normal 3 17 20" xfId="1266"/>
    <cellStyle name="Normal 3 17 21" xfId="1267"/>
    <cellStyle name="Normal 3 17 22" xfId="1268"/>
    <cellStyle name="Normal 3 17 23" xfId="1269"/>
    <cellStyle name="Normal 3 17 3" xfId="1270"/>
    <cellStyle name="Normal 3 17 4" xfId="1271"/>
    <cellStyle name="Normal 3 17 5" xfId="1272"/>
    <cellStyle name="Normal 3 17 6" xfId="1273"/>
    <cellStyle name="Normal 3 17 7" xfId="1274"/>
    <cellStyle name="Normal 3 17 8" xfId="1275"/>
    <cellStyle name="Normal 3 17 9" xfId="1276"/>
    <cellStyle name="Normal 3 18" xfId="1277"/>
    <cellStyle name="Normal 3 18 10" xfId="1278"/>
    <cellStyle name="Normal 3 18 11" xfId="1279"/>
    <cellStyle name="Normal 3 18 12" xfId="1280"/>
    <cellStyle name="Normal 3 18 13" xfId="1281"/>
    <cellStyle name="Normal 3 18 14" xfId="1282"/>
    <cellStyle name="Normal 3 18 15" xfId="1283"/>
    <cellStyle name="Normal 3 18 16" xfId="1284"/>
    <cellStyle name="Normal 3 18 17" xfId="1285"/>
    <cellStyle name="Normal 3 18 18" xfId="1286"/>
    <cellStyle name="Normal 3 18 19" xfId="1287"/>
    <cellStyle name="Normal 3 18 2" xfId="1288"/>
    <cellStyle name="Normal 3 18 20" xfId="1289"/>
    <cellStyle name="Normal 3 18 21" xfId="1290"/>
    <cellStyle name="Normal 3 18 22" xfId="1291"/>
    <cellStyle name="Normal 3 18 23" xfId="1292"/>
    <cellStyle name="Normal 3 18 3" xfId="1293"/>
    <cellStyle name="Normal 3 18 4" xfId="1294"/>
    <cellStyle name="Normal 3 18 5" xfId="1295"/>
    <cellStyle name="Normal 3 18 6" xfId="1296"/>
    <cellStyle name="Normal 3 18 7" xfId="1297"/>
    <cellStyle name="Normal 3 18 8" xfId="1298"/>
    <cellStyle name="Normal 3 18 9" xfId="1299"/>
    <cellStyle name="Normal 3 19" xfId="1300"/>
    <cellStyle name="Normal 3 19 10" xfId="1301"/>
    <cellStyle name="Normal 3 19 11" xfId="1302"/>
    <cellStyle name="Normal 3 19 12" xfId="1303"/>
    <cellStyle name="Normal 3 19 13" xfId="1304"/>
    <cellStyle name="Normal 3 19 14" xfId="1305"/>
    <cellStyle name="Normal 3 19 15" xfId="1306"/>
    <cellStyle name="Normal 3 19 16" xfId="1307"/>
    <cellStyle name="Normal 3 19 17" xfId="1308"/>
    <cellStyle name="Normal 3 19 18" xfId="1309"/>
    <cellStyle name="Normal 3 19 19" xfId="1310"/>
    <cellStyle name="Normal 3 19 2" xfId="1311"/>
    <cellStyle name="Normal 3 19 20" xfId="1312"/>
    <cellStyle name="Normal 3 19 21" xfId="1313"/>
    <cellStyle name="Normal 3 19 22" xfId="1314"/>
    <cellStyle name="Normal 3 19 23" xfId="1315"/>
    <cellStyle name="Normal 3 19 3" xfId="1316"/>
    <cellStyle name="Normal 3 19 4" xfId="1317"/>
    <cellStyle name="Normal 3 19 5" xfId="1318"/>
    <cellStyle name="Normal 3 19 6" xfId="1319"/>
    <cellStyle name="Normal 3 19 7" xfId="1320"/>
    <cellStyle name="Normal 3 19 8" xfId="1321"/>
    <cellStyle name="Normal 3 19 9" xfId="1322"/>
    <cellStyle name="Normal 3 2" xfId="1323"/>
    <cellStyle name="Normal 3 2 10" xfId="1324"/>
    <cellStyle name="Normal 3 2 11" xfId="1325"/>
    <cellStyle name="Normal 3 2 12" xfId="1326"/>
    <cellStyle name="Normal 3 2 13" xfId="1327"/>
    <cellStyle name="Normal 3 2 14" xfId="1328"/>
    <cellStyle name="Normal 3 2 15" xfId="1329"/>
    <cellStyle name="Normal 3 2 16" xfId="1330"/>
    <cellStyle name="Normal 3 2 17" xfId="1331"/>
    <cellStyle name="Normal 3 2 18" xfId="1332"/>
    <cellStyle name="Normal 3 2 19" xfId="1333"/>
    <cellStyle name="Normal 3 2 2" xfId="1334"/>
    <cellStyle name="Normal 3 2 2 10" xfId="1335"/>
    <cellStyle name="Normal 3 2 2 11" xfId="1336"/>
    <cellStyle name="Normal 3 2 2 12" xfId="1337"/>
    <cellStyle name="Normal 3 2 2 13" xfId="1338"/>
    <cellStyle name="Normal 3 2 2 14" xfId="1339"/>
    <cellStyle name="Normal 3 2 2 15" xfId="1340"/>
    <cellStyle name="Normal 3 2 2 16" xfId="1341"/>
    <cellStyle name="Normal 3 2 2 17" xfId="1342"/>
    <cellStyle name="Normal 3 2 2 18" xfId="1343"/>
    <cellStyle name="Normal 3 2 2 19" xfId="1344"/>
    <cellStyle name="Normal 3 2 2 2" xfId="1345"/>
    <cellStyle name="Normal 3 2 2 20" xfId="1346"/>
    <cellStyle name="Normal 3 2 2 21" xfId="1347"/>
    <cellStyle name="Normal 3 2 2 22" xfId="1348"/>
    <cellStyle name="Normal 3 2 2 23" xfId="1349"/>
    <cellStyle name="Normal 3 2 2 24" xfId="1350"/>
    <cellStyle name="Normal 3 2 2 25" xfId="1351"/>
    <cellStyle name="Normal 3 2 2 26" xfId="1352"/>
    <cellStyle name="Normal 3 2 2 27" xfId="1353"/>
    <cellStyle name="Normal 3 2 2 28" xfId="1354"/>
    <cellStyle name="Normal 3 2 2 29" xfId="1355"/>
    <cellStyle name="Normal 3 2 2 3" xfId="1356"/>
    <cellStyle name="Normal 3 2 2 30" xfId="1357"/>
    <cellStyle name="Normal 3 2 2 31" xfId="1358"/>
    <cellStyle name="Normal 3 2 2 32" xfId="1359"/>
    <cellStyle name="Normal 3 2 2 33" xfId="1360"/>
    <cellStyle name="Normal 3 2 2 4" xfId="1361"/>
    <cellStyle name="Normal 3 2 2 5" xfId="1362"/>
    <cellStyle name="Normal 3 2 2 6" xfId="1363"/>
    <cellStyle name="Normal 3 2 2 7" xfId="1364"/>
    <cellStyle name="Normal 3 2 2 8" xfId="1365"/>
    <cellStyle name="Normal 3 2 2 9" xfId="1366"/>
    <cellStyle name="Normal 3 2 20" xfId="1367"/>
    <cellStyle name="Normal 3 2 21" xfId="1368"/>
    <cellStyle name="Normal 3 2 22" xfId="1369"/>
    <cellStyle name="Normal 3 2 23" xfId="1370"/>
    <cellStyle name="Normal 3 2 24" xfId="1371"/>
    <cellStyle name="Normal 3 2 25" xfId="1372"/>
    <cellStyle name="Normal 3 2 26" xfId="1373"/>
    <cellStyle name="Normal 3 2 27" xfId="1374"/>
    <cellStyle name="Normal 3 2 28" xfId="1375"/>
    <cellStyle name="Normal 3 2 29" xfId="1376"/>
    <cellStyle name="Normal 3 2 3" xfId="1377"/>
    <cellStyle name="Normal 3 2 30" xfId="1378"/>
    <cellStyle name="Normal 3 2 31" xfId="1379"/>
    <cellStyle name="Normal 3 2 32" xfId="1380"/>
    <cellStyle name="Normal 3 2 33" xfId="1381"/>
    <cellStyle name="Normal 3 2 34" xfId="1382"/>
    <cellStyle name="Normal 3 2 35" xfId="1383"/>
    <cellStyle name="Normal 3 2 36" xfId="1384"/>
    <cellStyle name="Normal 3 2 37" xfId="1385"/>
    <cellStyle name="Normal 3 2 38" xfId="1386"/>
    <cellStyle name="Normal 3 2 39" xfId="1387"/>
    <cellStyle name="Normal 3 2 4" xfId="1388"/>
    <cellStyle name="Normal 3 2 40" xfId="1389"/>
    <cellStyle name="Normal 3 2 41" xfId="1390"/>
    <cellStyle name="Normal 3 2 42" xfId="1391"/>
    <cellStyle name="Normal 3 2 43" xfId="1392"/>
    <cellStyle name="Normal 3 2 44" xfId="1393"/>
    <cellStyle name="Normal 3 2 45" xfId="1394"/>
    <cellStyle name="Normal 3 2 46" xfId="1395"/>
    <cellStyle name="Normal 3 2 47" xfId="1396"/>
    <cellStyle name="Normal 3 2 48" xfId="1397"/>
    <cellStyle name="Normal 3 2 49" xfId="1398"/>
    <cellStyle name="Normal 3 2 5" xfId="1399"/>
    <cellStyle name="Normal 3 2 50" xfId="1400"/>
    <cellStyle name="Normal 3 2 51" xfId="1401"/>
    <cellStyle name="Normal 3 2 52" xfId="1402"/>
    <cellStyle name="Normal 3 2 53" xfId="1403"/>
    <cellStyle name="Normal 3 2 54" xfId="1404"/>
    <cellStyle name="Normal 3 2 55" xfId="1405"/>
    <cellStyle name="Normal 3 2 6" xfId="1406"/>
    <cellStyle name="Normal 3 2 7" xfId="1407"/>
    <cellStyle name="Normal 3 2 8" xfId="1408"/>
    <cellStyle name="Normal 3 2 9" xfId="1409"/>
    <cellStyle name="Normal 3 20" xfId="1410"/>
    <cellStyle name="Normal 3 20 10" xfId="1411"/>
    <cellStyle name="Normal 3 20 11" xfId="1412"/>
    <cellStyle name="Normal 3 20 12" xfId="1413"/>
    <cellStyle name="Normal 3 20 13" xfId="1414"/>
    <cellStyle name="Normal 3 20 14" xfId="1415"/>
    <cellStyle name="Normal 3 20 15" xfId="1416"/>
    <cellStyle name="Normal 3 20 16" xfId="1417"/>
    <cellStyle name="Normal 3 20 17" xfId="1418"/>
    <cellStyle name="Normal 3 20 18" xfId="1419"/>
    <cellStyle name="Normal 3 20 19" xfId="1420"/>
    <cellStyle name="Normal 3 20 2" xfId="1421"/>
    <cellStyle name="Normal 3 20 20" xfId="1422"/>
    <cellStyle name="Normal 3 20 21" xfId="1423"/>
    <cellStyle name="Normal 3 20 22" xfId="1424"/>
    <cellStyle name="Normal 3 20 23" xfId="1425"/>
    <cellStyle name="Normal 3 20 3" xfId="1426"/>
    <cellStyle name="Normal 3 20 4" xfId="1427"/>
    <cellStyle name="Normal 3 20 5" xfId="1428"/>
    <cellStyle name="Normal 3 20 6" xfId="1429"/>
    <cellStyle name="Normal 3 20 7" xfId="1430"/>
    <cellStyle name="Normal 3 20 8" xfId="1431"/>
    <cellStyle name="Normal 3 20 9" xfId="1432"/>
    <cellStyle name="Normal 3 21" xfId="1433"/>
    <cellStyle name="Normal 3 21 10" xfId="1434"/>
    <cellStyle name="Normal 3 21 11" xfId="1435"/>
    <cellStyle name="Normal 3 21 12" xfId="1436"/>
    <cellStyle name="Normal 3 21 13" xfId="1437"/>
    <cellStyle name="Normal 3 21 14" xfId="1438"/>
    <cellStyle name="Normal 3 21 15" xfId="1439"/>
    <cellStyle name="Normal 3 21 16" xfId="1440"/>
    <cellStyle name="Normal 3 21 17" xfId="1441"/>
    <cellStyle name="Normal 3 21 18" xfId="1442"/>
    <cellStyle name="Normal 3 21 19" xfId="1443"/>
    <cellStyle name="Normal 3 21 2" xfId="1444"/>
    <cellStyle name="Normal 3 21 20" xfId="1445"/>
    <cellStyle name="Normal 3 21 21" xfId="1446"/>
    <cellStyle name="Normal 3 21 22" xfId="1447"/>
    <cellStyle name="Normal 3 21 23" xfId="1448"/>
    <cellStyle name="Normal 3 21 3" xfId="1449"/>
    <cellStyle name="Normal 3 21 4" xfId="1450"/>
    <cellStyle name="Normal 3 21 5" xfId="1451"/>
    <cellStyle name="Normal 3 21 6" xfId="1452"/>
    <cellStyle name="Normal 3 21 7" xfId="1453"/>
    <cellStyle name="Normal 3 21 8" xfId="1454"/>
    <cellStyle name="Normal 3 21 9" xfId="1455"/>
    <cellStyle name="Normal 3 22" xfId="1456"/>
    <cellStyle name="Normal 3 22 10" xfId="1457"/>
    <cellStyle name="Normal 3 22 11" xfId="1458"/>
    <cellStyle name="Normal 3 22 12" xfId="1459"/>
    <cellStyle name="Normal 3 22 13" xfId="1460"/>
    <cellStyle name="Normal 3 22 14" xfId="1461"/>
    <cellStyle name="Normal 3 22 15" xfId="1462"/>
    <cellStyle name="Normal 3 22 16" xfId="1463"/>
    <cellStyle name="Normal 3 22 17" xfId="1464"/>
    <cellStyle name="Normal 3 22 18" xfId="1465"/>
    <cellStyle name="Normal 3 22 19" xfId="1466"/>
    <cellStyle name="Normal 3 22 2" xfId="1467"/>
    <cellStyle name="Normal 3 22 20" xfId="1468"/>
    <cellStyle name="Normal 3 22 21" xfId="1469"/>
    <cellStyle name="Normal 3 22 22" xfId="1470"/>
    <cellStyle name="Normal 3 22 23" xfId="1471"/>
    <cellStyle name="Normal 3 22 3" xfId="1472"/>
    <cellStyle name="Normal 3 22 4" xfId="1473"/>
    <cellStyle name="Normal 3 22 5" xfId="1474"/>
    <cellStyle name="Normal 3 22 6" xfId="1475"/>
    <cellStyle name="Normal 3 22 7" xfId="1476"/>
    <cellStyle name="Normal 3 22 8" xfId="1477"/>
    <cellStyle name="Normal 3 22 9" xfId="1478"/>
    <cellStyle name="Normal 3 23" xfId="1479"/>
    <cellStyle name="Normal 3 23 10" xfId="1480"/>
    <cellStyle name="Normal 3 23 11" xfId="1481"/>
    <cellStyle name="Normal 3 23 12" xfId="1482"/>
    <cellStyle name="Normal 3 23 13" xfId="1483"/>
    <cellStyle name="Normal 3 23 14" xfId="1484"/>
    <cellStyle name="Normal 3 23 15" xfId="1485"/>
    <cellStyle name="Normal 3 23 16" xfId="1486"/>
    <cellStyle name="Normal 3 23 17" xfId="1487"/>
    <cellStyle name="Normal 3 23 18" xfId="1488"/>
    <cellStyle name="Normal 3 23 19" xfId="1489"/>
    <cellStyle name="Normal 3 23 2" xfId="1490"/>
    <cellStyle name="Normal 3 23 20" xfId="1491"/>
    <cellStyle name="Normal 3 23 21" xfId="1492"/>
    <cellStyle name="Normal 3 23 22" xfId="1493"/>
    <cellStyle name="Normal 3 23 23" xfId="1494"/>
    <cellStyle name="Normal 3 23 3" xfId="1495"/>
    <cellStyle name="Normal 3 23 4" xfId="1496"/>
    <cellStyle name="Normal 3 23 5" xfId="1497"/>
    <cellStyle name="Normal 3 23 6" xfId="1498"/>
    <cellStyle name="Normal 3 23 7" xfId="1499"/>
    <cellStyle name="Normal 3 23 8" xfId="1500"/>
    <cellStyle name="Normal 3 23 9" xfId="1501"/>
    <cellStyle name="Normal 3 24" xfId="1502"/>
    <cellStyle name="Normal 3 24 10" xfId="1503"/>
    <cellStyle name="Normal 3 24 11" xfId="1504"/>
    <cellStyle name="Normal 3 24 12" xfId="1505"/>
    <cellStyle name="Normal 3 24 13" xfId="1506"/>
    <cellStyle name="Normal 3 24 14" xfId="1507"/>
    <cellStyle name="Normal 3 24 15" xfId="1508"/>
    <cellStyle name="Normal 3 24 16" xfId="1509"/>
    <cellStyle name="Normal 3 24 17" xfId="1510"/>
    <cellStyle name="Normal 3 24 18" xfId="1511"/>
    <cellStyle name="Normal 3 24 19" xfId="1512"/>
    <cellStyle name="Normal 3 24 2" xfId="1513"/>
    <cellStyle name="Normal 3 24 20" xfId="1514"/>
    <cellStyle name="Normal 3 24 21" xfId="1515"/>
    <cellStyle name="Normal 3 24 22" xfId="1516"/>
    <cellStyle name="Normal 3 24 23" xfId="1517"/>
    <cellStyle name="Normal 3 24 3" xfId="1518"/>
    <cellStyle name="Normal 3 24 4" xfId="1519"/>
    <cellStyle name="Normal 3 24 5" xfId="1520"/>
    <cellStyle name="Normal 3 24 6" xfId="1521"/>
    <cellStyle name="Normal 3 24 7" xfId="1522"/>
    <cellStyle name="Normal 3 24 8" xfId="1523"/>
    <cellStyle name="Normal 3 24 9" xfId="1524"/>
    <cellStyle name="Normal 3 25" xfId="1525"/>
    <cellStyle name="Normal 3 25 10" xfId="1526"/>
    <cellStyle name="Normal 3 25 11" xfId="1527"/>
    <cellStyle name="Normal 3 25 12" xfId="1528"/>
    <cellStyle name="Normal 3 25 13" xfId="1529"/>
    <cellStyle name="Normal 3 25 14" xfId="1530"/>
    <cellStyle name="Normal 3 25 15" xfId="1531"/>
    <cellStyle name="Normal 3 25 16" xfId="1532"/>
    <cellStyle name="Normal 3 25 17" xfId="1533"/>
    <cellStyle name="Normal 3 25 18" xfId="1534"/>
    <cellStyle name="Normal 3 25 19" xfId="1535"/>
    <cellStyle name="Normal 3 25 2" xfId="1536"/>
    <cellStyle name="Normal 3 25 20" xfId="1537"/>
    <cellStyle name="Normal 3 25 21" xfId="1538"/>
    <cellStyle name="Normal 3 25 22" xfId="1539"/>
    <cellStyle name="Normal 3 25 23" xfId="1540"/>
    <cellStyle name="Normal 3 25 3" xfId="1541"/>
    <cellStyle name="Normal 3 25 4" xfId="1542"/>
    <cellStyle name="Normal 3 25 5" xfId="1543"/>
    <cellStyle name="Normal 3 25 6" xfId="1544"/>
    <cellStyle name="Normal 3 25 7" xfId="1545"/>
    <cellStyle name="Normal 3 25 8" xfId="1546"/>
    <cellStyle name="Normal 3 25 9" xfId="1547"/>
    <cellStyle name="Normal 3 26" xfId="1548"/>
    <cellStyle name="Normal 3 26 10" xfId="1549"/>
    <cellStyle name="Normal 3 26 11" xfId="1550"/>
    <cellStyle name="Normal 3 26 12" xfId="1551"/>
    <cellStyle name="Normal 3 26 13" xfId="1552"/>
    <cellStyle name="Normal 3 26 14" xfId="1553"/>
    <cellStyle name="Normal 3 26 15" xfId="1554"/>
    <cellStyle name="Normal 3 26 16" xfId="1555"/>
    <cellStyle name="Normal 3 26 17" xfId="1556"/>
    <cellStyle name="Normal 3 26 18" xfId="1557"/>
    <cellStyle name="Normal 3 26 19" xfId="1558"/>
    <cellStyle name="Normal 3 26 2" xfId="1559"/>
    <cellStyle name="Normal 3 26 20" xfId="1560"/>
    <cellStyle name="Normal 3 26 21" xfId="1561"/>
    <cellStyle name="Normal 3 26 22" xfId="1562"/>
    <cellStyle name="Normal 3 26 23" xfId="1563"/>
    <cellStyle name="Normal 3 26 3" xfId="1564"/>
    <cellStyle name="Normal 3 26 4" xfId="1565"/>
    <cellStyle name="Normal 3 26 5" xfId="1566"/>
    <cellStyle name="Normal 3 26 6" xfId="1567"/>
    <cellStyle name="Normal 3 26 7" xfId="1568"/>
    <cellStyle name="Normal 3 26 8" xfId="1569"/>
    <cellStyle name="Normal 3 26 9" xfId="1570"/>
    <cellStyle name="Normal 3 27" xfId="1571"/>
    <cellStyle name="Normal 3 27 10" xfId="1572"/>
    <cellStyle name="Normal 3 27 11" xfId="1573"/>
    <cellStyle name="Normal 3 27 12" xfId="1574"/>
    <cellStyle name="Normal 3 27 13" xfId="1575"/>
    <cellStyle name="Normal 3 27 14" xfId="1576"/>
    <cellStyle name="Normal 3 27 15" xfId="1577"/>
    <cellStyle name="Normal 3 27 16" xfId="1578"/>
    <cellStyle name="Normal 3 27 17" xfId="1579"/>
    <cellStyle name="Normal 3 27 18" xfId="1580"/>
    <cellStyle name="Normal 3 27 19" xfId="1581"/>
    <cellStyle name="Normal 3 27 2" xfId="1582"/>
    <cellStyle name="Normal 3 27 20" xfId="1583"/>
    <cellStyle name="Normal 3 27 21" xfId="1584"/>
    <cellStyle name="Normal 3 27 22" xfId="1585"/>
    <cellStyle name="Normal 3 27 23" xfId="1586"/>
    <cellStyle name="Normal 3 27 3" xfId="1587"/>
    <cellStyle name="Normal 3 27 4" xfId="1588"/>
    <cellStyle name="Normal 3 27 5" xfId="1589"/>
    <cellStyle name="Normal 3 27 6" xfId="1590"/>
    <cellStyle name="Normal 3 27 7" xfId="1591"/>
    <cellStyle name="Normal 3 27 8" xfId="1592"/>
    <cellStyle name="Normal 3 27 9" xfId="1593"/>
    <cellStyle name="Normal 3 28" xfId="1594"/>
    <cellStyle name="Normal 3 28 10" xfId="1595"/>
    <cellStyle name="Normal 3 28 11" xfId="1596"/>
    <cellStyle name="Normal 3 28 12" xfId="1597"/>
    <cellStyle name="Normal 3 28 13" xfId="1598"/>
    <cellStyle name="Normal 3 28 14" xfId="1599"/>
    <cellStyle name="Normal 3 28 15" xfId="1600"/>
    <cellStyle name="Normal 3 28 16" xfId="1601"/>
    <cellStyle name="Normal 3 28 17" xfId="1602"/>
    <cellStyle name="Normal 3 28 18" xfId="1603"/>
    <cellStyle name="Normal 3 28 19" xfId="1604"/>
    <cellStyle name="Normal 3 28 2" xfId="1605"/>
    <cellStyle name="Normal 3 28 20" xfId="1606"/>
    <cellStyle name="Normal 3 28 21" xfId="1607"/>
    <cellStyle name="Normal 3 28 22" xfId="1608"/>
    <cellStyle name="Normal 3 28 23" xfId="1609"/>
    <cellStyle name="Normal 3 28 3" xfId="1610"/>
    <cellStyle name="Normal 3 28 4" xfId="1611"/>
    <cellStyle name="Normal 3 28 5" xfId="1612"/>
    <cellStyle name="Normal 3 28 6" xfId="1613"/>
    <cellStyle name="Normal 3 28 7" xfId="1614"/>
    <cellStyle name="Normal 3 28 8" xfId="1615"/>
    <cellStyle name="Normal 3 28 9" xfId="1616"/>
    <cellStyle name="Normal 3 29" xfId="1617"/>
    <cellStyle name="Normal 3 29 10" xfId="1618"/>
    <cellStyle name="Normal 3 29 11" xfId="1619"/>
    <cellStyle name="Normal 3 29 12" xfId="1620"/>
    <cellStyle name="Normal 3 29 13" xfId="1621"/>
    <cellStyle name="Normal 3 29 14" xfId="1622"/>
    <cellStyle name="Normal 3 29 15" xfId="1623"/>
    <cellStyle name="Normal 3 29 16" xfId="1624"/>
    <cellStyle name="Normal 3 29 17" xfId="1625"/>
    <cellStyle name="Normal 3 29 18" xfId="1626"/>
    <cellStyle name="Normal 3 29 19" xfId="1627"/>
    <cellStyle name="Normal 3 29 2" xfId="1628"/>
    <cellStyle name="Normal 3 29 20" xfId="1629"/>
    <cellStyle name="Normal 3 29 21" xfId="1630"/>
    <cellStyle name="Normal 3 29 22" xfId="1631"/>
    <cellStyle name="Normal 3 29 23" xfId="1632"/>
    <cellStyle name="Normal 3 29 3" xfId="1633"/>
    <cellStyle name="Normal 3 29 4" xfId="1634"/>
    <cellStyle name="Normal 3 29 5" xfId="1635"/>
    <cellStyle name="Normal 3 29 6" xfId="1636"/>
    <cellStyle name="Normal 3 29 7" xfId="1637"/>
    <cellStyle name="Normal 3 29 8" xfId="1638"/>
    <cellStyle name="Normal 3 29 9" xfId="1639"/>
    <cellStyle name="Normal 3 3" xfId="1640"/>
    <cellStyle name="Normal 3 3 10" xfId="1641"/>
    <cellStyle name="Normal 3 3 11" xfId="1642"/>
    <cellStyle name="Normal 3 3 12" xfId="1643"/>
    <cellStyle name="Normal 3 3 13" xfId="1644"/>
    <cellStyle name="Normal 3 3 14" xfId="1645"/>
    <cellStyle name="Normal 3 3 15" xfId="1646"/>
    <cellStyle name="Normal 3 3 16" xfId="1647"/>
    <cellStyle name="Normal 3 3 17" xfId="1648"/>
    <cellStyle name="Normal 3 3 18" xfId="1649"/>
    <cellStyle name="Normal 3 3 19" xfId="1650"/>
    <cellStyle name="Normal 3 3 2" xfId="1651"/>
    <cellStyle name="Normal 3 3 20" xfId="1652"/>
    <cellStyle name="Normal 3 3 21" xfId="1653"/>
    <cellStyle name="Normal 3 3 22" xfId="1654"/>
    <cellStyle name="Normal 3 3 23" xfId="1655"/>
    <cellStyle name="Normal 3 3 3" xfId="1656"/>
    <cellStyle name="Normal 3 3 4" xfId="1657"/>
    <cellStyle name="Normal 3 3 5" xfId="1658"/>
    <cellStyle name="Normal 3 3 6" xfId="1659"/>
    <cellStyle name="Normal 3 3 7" xfId="1660"/>
    <cellStyle name="Normal 3 3 8" xfId="1661"/>
    <cellStyle name="Normal 3 3 9" xfId="1662"/>
    <cellStyle name="Normal 3 30" xfId="1663"/>
    <cellStyle name="Normal 3 30 10" xfId="1664"/>
    <cellStyle name="Normal 3 30 11" xfId="1665"/>
    <cellStyle name="Normal 3 30 12" xfId="1666"/>
    <cellStyle name="Normal 3 30 13" xfId="1667"/>
    <cellStyle name="Normal 3 30 14" xfId="1668"/>
    <cellStyle name="Normal 3 30 15" xfId="1669"/>
    <cellStyle name="Normal 3 30 16" xfId="1670"/>
    <cellStyle name="Normal 3 30 17" xfId="1671"/>
    <cellStyle name="Normal 3 30 18" xfId="1672"/>
    <cellStyle name="Normal 3 30 19" xfId="1673"/>
    <cellStyle name="Normal 3 30 2" xfId="1674"/>
    <cellStyle name="Normal 3 30 20" xfId="1675"/>
    <cellStyle name="Normal 3 30 21" xfId="1676"/>
    <cellStyle name="Normal 3 30 22" xfId="1677"/>
    <cellStyle name="Normal 3 30 23" xfId="1678"/>
    <cellStyle name="Normal 3 30 3" xfId="1679"/>
    <cellStyle name="Normal 3 30 4" xfId="1680"/>
    <cellStyle name="Normal 3 30 5" xfId="1681"/>
    <cellStyle name="Normal 3 30 6" xfId="1682"/>
    <cellStyle name="Normal 3 30 7" xfId="1683"/>
    <cellStyle name="Normal 3 30 8" xfId="1684"/>
    <cellStyle name="Normal 3 30 9" xfId="1685"/>
    <cellStyle name="Normal 3 31" xfId="1686"/>
    <cellStyle name="Normal 3 31 10" xfId="1687"/>
    <cellStyle name="Normal 3 31 11" xfId="1688"/>
    <cellStyle name="Normal 3 31 12" xfId="1689"/>
    <cellStyle name="Normal 3 31 13" xfId="1690"/>
    <cellStyle name="Normal 3 31 14" xfId="1691"/>
    <cellStyle name="Normal 3 31 15" xfId="1692"/>
    <cellStyle name="Normal 3 31 16" xfId="1693"/>
    <cellStyle name="Normal 3 31 17" xfId="1694"/>
    <cellStyle name="Normal 3 31 18" xfId="1695"/>
    <cellStyle name="Normal 3 31 19" xfId="1696"/>
    <cellStyle name="Normal 3 31 2" xfId="1697"/>
    <cellStyle name="Normal 3 31 20" xfId="1698"/>
    <cellStyle name="Normal 3 31 21" xfId="1699"/>
    <cellStyle name="Normal 3 31 22" xfId="1700"/>
    <cellStyle name="Normal 3 31 23" xfId="1701"/>
    <cellStyle name="Normal 3 31 3" xfId="1702"/>
    <cellStyle name="Normal 3 31 4" xfId="1703"/>
    <cellStyle name="Normal 3 31 5" xfId="1704"/>
    <cellStyle name="Normal 3 31 6" xfId="1705"/>
    <cellStyle name="Normal 3 31 7" xfId="1706"/>
    <cellStyle name="Normal 3 31 8" xfId="1707"/>
    <cellStyle name="Normal 3 31 9" xfId="1708"/>
    <cellStyle name="Normal 3 32" xfId="1709"/>
    <cellStyle name="Normal 3 32 10" xfId="1710"/>
    <cellStyle name="Normal 3 32 11" xfId="1711"/>
    <cellStyle name="Normal 3 32 12" xfId="1712"/>
    <cellStyle name="Normal 3 32 13" xfId="1713"/>
    <cellStyle name="Normal 3 32 14" xfId="1714"/>
    <cellStyle name="Normal 3 32 15" xfId="1715"/>
    <cellStyle name="Normal 3 32 16" xfId="1716"/>
    <cellStyle name="Normal 3 32 17" xfId="1717"/>
    <cellStyle name="Normal 3 32 18" xfId="1718"/>
    <cellStyle name="Normal 3 32 19" xfId="1719"/>
    <cellStyle name="Normal 3 32 2" xfId="1720"/>
    <cellStyle name="Normal 3 32 20" xfId="1721"/>
    <cellStyle name="Normal 3 32 21" xfId="1722"/>
    <cellStyle name="Normal 3 32 22" xfId="1723"/>
    <cellStyle name="Normal 3 32 23" xfId="1724"/>
    <cellStyle name="Normal 3 32 3" xfId="1725"/>
    <cellStyle name="Normal 3 32 4" xfId="1726"/>
    <cellStyle name="Normal 3 32 5" xfId="1727"/>
    <cellStyle name="Normal 3 32 6" xfId="1728"/>
    <cellStyle name="Normal 3 32 7" xfId="1729"/>
    <cellStyle name="Normal 3 32 8" xfId="1730"/>
    <cellStyle name="Normal 3 32 9" xfId="1731"/>
    <cellStyle name="Normal 3 33" xfId="1732"/>
    <cellStyle name="Normal 3 33 10" xfId="1733"/>
    <cellStyle name="Normal 3 33 11" xfId="1734"/>
    <cellStyle name="Normal 3 33 12" xfId="1735"/>
    <cellStyle name="Normal 3 33 13" xfId="1736"/>
    <cellStyle name="Normal 3 33 14" xfId="1737"/>
    <cellStyle name="Normal 3 33 15" xfId="1738"/>
    <cellStyle name="Normal 3 33 16" xfId="1739"/>
    <cellStyle name="Normal 3 33 17" xfId="1740"/>
    <cellStyle name="Normal 3 33 18" xfId="1741"/>
    <cellStyle name="Normal 3 33 19" xfId="1742"/>
    <cellStyle name="Normal 3 33 2" xfId="1743"/>
    <cellStyle name="Normal 3 33 20" xfId="1744"/>
    <cellStyle name="Normal 3 33 21" xfId="1745"/>
    <cellStyle name="Normal 3 33 22" xfId="1746"/>
    <cellStyle name="Normal 3 33 23" xfId="1747"/>
    <cellStyle name="Normal 3 33 3" xfId="1748"/>
    <cellStyle name="Normal 3 33 4" xfId="1749"/>
    <cellStyle name="Normal 3 33 5" xfId="1750"/>
    <cellStyle name="Normal 3 33 6" xfId="1751"/>
    <cellStyle name="Normal 3 33 7" xfId="1752"/>
    <cellStyle name="Normal 3 33 8" xfId="1753"/>
    <cellStyle name="Normal 3 33 9" xfId="1754"/>
    <cellStyle name="Normal 3 34" xfId="1755"/>
    <cellStyle name="Normal 3 35" xfId="1756"/>
    <cellStyle name="Normal 3 36" xfId="1757"/>
    <cellStyle name="Normal 3 37" xfId="1758"/>
    <cellStyle name="Normal 3 38" xfId="1759"/>
    <cellStyle name="Normal 3 39" xfId="1760"/>
    <cellStyle name="Normal 3 4" xfId="1761"/>
    <cellStyle name="Normal 3 4 10" xfId="1762"/>
    <cellStyle name="Normal 3 4 11" xfId="1763"/>
    <cellStyle name="Normal 3 4 12" xfId="1764"/>
    <cellStyle name="Normal 3 4 13" xfId="1765"/>
    <cellStyle name="Normal 3 4 14" xfId="1766"/>
    <cellStyle name="Normal 3 4 15" xfId="1767"/>
    <cellStyle name="Normal 3 4 16" xfId="1768"/>
    <cellStyle name="Normal 3 4 17" xfId="1769"/>
    <cellStyle name="Normal 3 4 18" xfId="1770"/>
    <cellStyle name="Normal 3 4 19" xfId="1771"/>
    <cellStyle name="Normal 3 4 2" xfId="1772"/>
    <cellStyle name="Normal 3 4 20" xfId="1773"/>
    <cellStyle name="Normal 3 4 21" xfId="1774"/>
    <cellStyle name="Normal 3 4 22" xfId="1775"/>
    <cellStyle name="Normal 3 4 23" xfId="1776"/>
    <cellStyle name="Normal 3 4 3" xfId="1777"/>
    <cellStyle name="Normal 3 4 4" xfId="1778"/>
    <cellStyle name="Normal 3 4 5" xfId="1779"/>
    <cellStyle name="Normal 3 4 6" xfId="1780"/>
    <cellStyle name="Normal 3 4 7" xfId="1781"/>
    <cellStyle name="Normal 3 4 8" xfId="1782"/>
    <cellStyle name="Normal 3 4 9" xfId="1783"/>
    <cellStyle name="Normal 3 40" xfId="1784"/>
    <cellStyle name="Normal 3 41" xfId="1785"/>
    <cellStyle name="Normal 3 42" xfId="1786"/>
    <cellStyle name="Normal 3 43" xfId="1787"/>
    <cellStyle name="Normal 3 44" xfId="1788"/>
    <cellStyle name="Normal 3 45" xfId="1789"/>
    <cellStyle name="Normal 3 46" xfId="1790"/>
    <cellStyle name="Normal 3 47" xfId="1791"/>
    <cellStyle name="Normal 3 48" xfId="1792"/>
    <cellStyle name="Normal 3 49" xfId="1793"/>
    <cellStyle name="Normal 3 5" xfId="1794"/>
    <cellStyle name="Normal 3 5 10" xfId="1795"/>
    <cellStyle name="Normal 3 5 11" xfId="1796"/>
    <cellStyle name="Normal 3 5 12" xfId="1797"/>
    <cellStyle name="Normal 3 5 13" xfId="1798"/>
    <cellStyle name="Normal 3 5 14" xfId="1799"/>
    <cellStyle name="Normal 3 5 15" xfId="1800"/>
    <cellStyle name="Normal 3 5 16" xfId="1801"/>
    <cellStyle name="Normal 3 5 17" xfId="1802"/>
    <cellStyle name="Normal 3 5 18" xfId="1803"/>
    <cellStyle name="Normal 3 5 19" xfId="1804"/>
    <cellStyle name="Normal 3 5 2" xfId="1805"/>
    <cellStyle name="Normal 3 5 20" xfId="1806"/>
    <cellStyle name="Normal 3 5 21" xfId="1807"/>
    <cellStyle name="Normal 3 5 22" xfId="1808"/>
    <cellStyle name="Normal 3 5 23" xfId="1809"/>
    <cellStyle name="Normal 3 5 3" xfId="1810"/>
    <cellStyle name="Normal 3 5 4" xfId="1811"/>
    <cellStyle name="Normal 3 5 5" xfId="1812"/>
    <cellStyle name="Normal 3 5 6" xfId="1813"/>
    <cellStyle name="Normal 3 5 7" xfId="1814"/>
    <cellStyle name="Normal 3 5 8" xfId="1815"/>
    <cellStyle name="Normal 3 5 9" xfId="1816"/>
    <cellStyle name="Normal 3 50" xfId="1817"/>
    <cellStyle name="Normal 3 51" xfId="1818"/>
    <cellStyle name="Normal 3 52" xfId="1819"/>
    <cellStyle name="Normal 3 53" xfId="1820"/>
    <cellStyle name="Normal 3 54" xfId="1821"/>
    <cellStyle name="Normal 3 55" xfId="1822"/>
    <cellStyle name="Normal 3 56" xfId="1823"/>
    <cellStyle name="Normal 3 57" xfId="1824"/>
    <cellStyle name="Normal 3 58" xfId="1825"/>
    <cellStyle name="Normal 3 59" xfId="1826"/>
    <cellStyle name="Normal 3 6" xfId="1827"/>
    <cellStyle name="Normal 3 6 10" xfId="1828"/>
    <cellStyle name="Normal 3 6 11" xfId="1829"/>
    <cellStyle name="Normal 3 6 12" xfId="1830"/>
    <cellStyle name="Normal 3 6 13" xfId="1831"/>
    <cellStyle name="Normal 3 6 14" xfId="1832"/>
    <cellStyle name="Normal 3 6 15" xfId="1833"/>
    <cellStyle name="Normal 3 6 16" xfId="1834"/>
    <cellStyle name="Normal 3 6 17" xfId="1835"/>
    <cellStyle name="Normal 3 6 18" xfId="1836"/>
    <cellStyle name="Normal 3 6 19" xfId="1837"/>
    <cellStyle name="Normal 3 6 2" xfId="1838"/>
    <cellStyle name="Normal 3 6 20" xfId="1839"/>
    <cellStyle name="Normal 3 6 21" xfId="1840"/>
    <cellStyle name="Normal 3 6 22" xfId="1841"/>
    <cellStyle name="Normal 3 6 23" xfId="1842"/>
    <cellStyle name="Normal 3 6 3" xfId="1843"/>
    <cellStyle name="Normal 3 6 4" xfId="1844"/>
    <cellStyle name="Normal 3 6 5" xfId="1845"/>
    <cellStyle name="Normal 3 6 6" xfId="1846"/>
    <cellStyle name="Normal 3 6 7" xfId="1847"/>
    <cellStyle name="Normal 3 6 8" xfId="1848"/>
    <cellStyle name="Normal 3 6 9" xfId="1849"/>
    <cellStyle name="Normal 3 60" xfId="1850"/>
    <cellStyle name="Normal 3 61" xfId="1851"/>
    <cellStyle name="Normal 3 62" xfId="1852"/>
    <cellStyle name="Normal 3 63" xfId="1853"/>
    <cellStyle name="Normal 3 64" xfId="1854"/>
    <cellStyle name="Normal 3 65" xfId="1855"/>
    <cellStyle name="Normal 3 7" xfId="1856"/>
    <cellStyle name="Normal 3 7 10" xfId="1857"/>
    <cellStyle name="Normal 3 7 11" xfId="1858"/>
    <cellStyle name="Normal 3 7 12" xfId="1859"/>
    <cellStyle name="Normal 3 7 13" xfId="1860"/>
    <cellStyle name="Normal 3 7 14" xfId="1861"/>
    <cellStyle name="Normal 3 7 15" xfId="1862"/>
    <cellStyle name="Normal 3 7 16" xfId="1863"/>
    <cellStyle name="Normal 3 7 17" xfId="1864"/>
    <cellStyle name="Normal 3 7 18" xfId="1865"/>
    <cellStyle name="Normal 3 7 19" xfId="1866"/>
    <cellStyle name="Normal 3 7 2" xfId="1867"/>
    <cellStyle name="Normal 3 7 20" xfId="1868"/>
    <cellStyle name="Normal 3 7 21" xfId="1869"/>
    <cellStyle name="Normal 3 7 22" xfId="1870"/>
    <cellStyle name="Normal 3 7 23" xfId="1871"/>
    <cellStyle name="Normal 3 7 3" xfId="1872"/>
    <cellStyle name="Normal 3 7 4" xfId="1873"/>
    <cellStyle name="Normal 3 7 5" xfId="1874"/>
    <cellStyle name="Normal 3 7 6" xfId="1875"/>
    <cellStyle name="Normal 3 7 7" xfId="1876"/>
    <cellStyle name="Normal 3 7 8" xfId="1877"/>
    <cellStyle name="Normal 3 7 9" xfId="1878"/>
    <cellStyle name="Normal 3 8" xfId="1879"/>
    <cellStyle name="Normal 3 8 10" xfId="1880"/>
    <cellStyle name="Normal 3 8 11" xfId="1881"/>
    <cellStyle name="Normal 3 8 12" xfId="1882"/>
    <cellStyle name="Normal 3 8 13" xfId="1883"/>
    <cellStyle name="Normal 3 8 14" xfId="1884"/>
    <cellStyle name="Normal 3 8 15" xfId="1885"/>
    <cellStyle name="Normal 3 8 16" xfId="1886"/>
    <cellStyle name="Normal 3 8 17" xfId="1887"/>
    <cellStyle name="Normal 3 8 18" xfId="1888"/>
    <cellStyle name="Normal 3 8 19" xfId="1889"/>
    <cellStyle name="Normal 3 8 2" xfId="1890"/>
    <cellStyle name="Normal 3 8 20" xfId="1891"/>
    <cellStyle name="Normal 3 8 21" xfId="1892"/>
    <cellStyle name="Normal 3 8 22" xfId="1893"/>
    <cellStyle name="Normal 3 8 23" xfId="1894"/>
    <cellStyle name="Normal 3 8 3" xfId="1895"/>
    <cellStyle name="Normal 3 8 4" xfId="1896"/>
    <cellStyle name="Normal 3 8 5" xfId="1897"/>
    <cellStyle name="Normal 3 8 6" xfId="1898"/>
    <cellStyle name="Normal 3 8 7" xfId="1899"/>
    <cellStyle name="Normal 3 8 8" xfId="1900"/>
    <cellStyle name="Normal 3 8 9" xfId="1901"/>
    <cellStyle name="Normal 3 9" xfId="1902"/>
    <cellStyle name="Normal 3 9 10" xfId="1903"/>
    <cellStyle name="Normal 3 9 11" xfId="1904"/>
    <cellStyle name="Normal 3 9 12" xfId="1905"/>
    <cellStyle name="Normal 3 9 13" xfId="1906"/>
    <cellStyle name="Normal 3 9 14" xfId="1907"/>
    <cellStyle name="Normal 3 9 15" xfId="1908"/>
    <cellStyle name="Normal 3 9 16" xfId="1909"/>
    <cellStyle name="Normal 3 9 17" xfId="1910"/>
    <cellStyle name="Normal 3 9 18" xfId="1911"/>
    <cellStyle name="Normal 3 9 19" xfId="1912"/>
    <cellStyle name="Normal 3 9 2" xfId="1913"/>
    <cellStyle name="Normal 3 9 20" xfId="1914"/>
    <cellStyle name="Normal 3 9 21" xfId="1915"/>
    <cellStyle name="Normal 3 9 22" xfId="1916"/>
    <cellStyle name="Normal 3 9 23" xfId="1917"/>
    <cellStyle name="Normal 3 9 3" xfId="1918"/>
    <cellStyle name="Normal 3 9 4" xfId="1919"/>
    <cellStyle name="Normal 3 9 5" xfId="1920"/>
    <cellStyle name="Normal 3 9 6" xfId="1921"/>
    <cellStyle name="Normal 3 9 7" xfId="1922"/>
    <cellStyle name="Normal 3 9 8" xfId="1923"/>
    <cellStyle name="Normal 3 9 9" xfId="1924"/>
    <cellStyle name="Normal 4" xfId="1925"/>
    <cellStyle name="Normal 4 2" xfId="1926"/>
    <cellStyle name="Normal 5" xfId="1927"/>
    <cellStyle name="Normal 5 10" xfId="1928"/>
    <cellStyle name="Normal 5 11" xfId="1929"/>
    <cellStyle name="Normal 5 12" xfId="1930"/>
    <cellStyle name="Normal 5 13" xfId="1931"/>
    <cellStyle name="Normal 5 14" xfId="1932"/>
    <cellStyle name="Normal 5 15" xfId="1933"/>
    <cellStyle name="Normal 5 16" xfId="1934"/>
    <cellStyle name="Normal 5 17" xfId="1935"/>
    <cellStyle name="Normal 5 18" xfId="1936"/>
    <cellStyle name="Normal 5 19" xfId="1937"/>
    <cellStyle name="Normal 5 2" xfId="1938"/>
    <cellStyle name="Normal 5 2 10" xfId="1939"/>
    <cellStyle name="Normal 5 2 11" xfId="1940"/>
    <cellStyle name="Normal 5 2 12" xfId="1941"/>
    <cellStyle name="Normal 5 2 13" xfId="1942"/>
    <cellStyle name="Normal 5 2 14" xfId="1943"/>
    <cellStyle name="Normal 5 2 15" xfId="1944"/>
    <cellStyle name="Normal 5 2 16" xfId="1945"/>
    <cellStyle name="Normal 5 2 17" xfId="1946"/>
    <cellStyle name="Normal 5 2 18" xfId="1947"/>
    <cellStyle name="Normal 5 2 19" xfId="1948"/>
    <cellStyle name="Normal 5 2 2" xfId="1949"/>
    <cellStyle name="Normal 5 2 20" xfId="1950"/>
    <cellStyle name="Normal 5 2 21" xfId="1951"/>
    <cellStyle name="Normal 5 2 22" xfId="1952"/>
    <cellStyle name="Normal 5 2 23" xfId="1953"/>
    <cellStyle name="Normal 5 2 3" xfId="1954"/>
    <cellStyle name="Normal 5 2 4" xfId="1955"/>
    <cellStyle name="Normal 5 2 5" xfId="1956"/>
    <cellStyle name="Normal 5 2 6" xfId="1957"/>
    <cellStyle name="Normal 5 2 7" xfId="1958"/>
    <cellStyle name="Normal 5 2 8" xfId="1959"/>
    <cellStyle name="Normal 5 2 9" xfId="1960"/>
    <cellStyle name="Normal 5 20" xfId="1961"/>
    <cellStyle name="Normal 5 21" xfId="1962"/>
    <cellStyle name="Normal 5 22" xfId="1963"/>
    <cellStyle name="Normal 5 23" xfId="1964"/>
    <cellStyle name="Normal 5 24" xfId="1965"/>
    <cellStyle name="Normal 5 3" xfId="1966"/>
    <cellStyle name="Normal 5 4" xfId="1967"/>
    <cellStyle name="Normal 5 5" xfId="1968"/>
    <cellStyle name="Normal 5 6" xfId="1969"/>
    <cellStyle name="Normal 5 7" xfId="1970"/>
    <cellStyle name="Normal 5 8" xfId="1971"/>
    <cellStyle name="Normal 5 9" xfId="1972"/>
    <cellStyle name="Normal 6" xfId="1973"/>
    <cellStyle name="Normal 7" xfId="1974"/>
    <cellStyle name="Normal 7 10" xfId="1975"/>
    <cellStyle name="Normal 7 11" xfId="1976"/>
    <cellStyle name="Normal 7 12" xfId="1977"/>
    <cellStyle name="Normal 7 13" xfId="1978"/>
    <cellStyle name="Normal 7 14" xfId="1979"/>
    <cellStyle name="Normal 7 15" xfId="1980"/>
    <cellStyle name="Normal 7 16" xfId="1981"/>
    <cellStyle name="Normal 7 17" xfId="1982"/>
    <cellStyle name="Normal 7 18" xfId="1983"/>
    <cellStyle name="Normal 7 19" xfId="1984"/>
    <cellStyle name="Normal 7 2" xfId="1985"/>
    <cellStyle name="Normal 7 2 10" xfId="1986"/>
    <cellStyle name="Normal 7 2 11" xfId="1987"/>
    <cellStyle name="Normal 7 2 12" xfId="1988"/>
    <cellStyle name="Normal 7 2 13" xfId="1989"/>
    <cellStyle name="Normal 7 2 14" xfId="1990"/>
    <cellStyle name="Normal 7 2 15" xfId="1991"/>
    <cellStyle name="Normal 7 2 16" xfId="1992"/>
    <cellStyle name="Normal 7 2 17" xfId="1993"/>
    <cellStyle name="Normal 7 2 18" xfId="1994"/>
    <cellStyle name="Normal 7 2 19" xfId="1995"/>
    <cellStyle name="Normal 7 2 2" xfId="1996"/>
    <cellStyle name="Normal 7 2 20" xfId="1997"/>
    <cellStyle name="Normal 7 2 21" xfId="1998"/>
    <cellStyle name="Normal 7 2 22" xfId="1999"/>
    <cellStyle name="Normal 7 2 23" xfId="2000"/>
    <cellStyle name="Normal 7 2 3" xfId="2001"/>
    <cellStyle name="Normal 7 2 4" xfId="2002"/>
    <cellStyle name="Normal 7 2 5" xfId="2003"/>
    <cellStyle name="Normal 7 2 6" xfId="2004"/>
    <cellStyle name="Normal 7 2 7" xfId="2005"/>
    <cellStyle name="Normal 7 2 8" xfId="2006"/>
    <cellStyle name="Normal 7 2 9" xfId="2007"/>
    <cellStyle name="Normal 7 20" xfId="2008"/>
    <cellStyle name="Normal 7 21" xfId="2009"/>
    <cellStyle name="Normal 7 22" xfId="2010"/>
    <cellStyle name="Normal 7 23" xfId="2011"/>
    <cellStyle name="Normal 7 24" xfId="2012"/>
    <cellStyle name="Normal 7 3" xfId="2013"/>
    <cellStyle name="Normal 7 4" xfId="2014"/>
    <cellStyle name="Normal 7 5" xfId="2015"/>
    <cellStyle name="Normal 7 6" xfId="2016"/>
    <cellStyle name="Normal 7 7" xfId="2017"/>
    <cellStyle name="Normal 7 8" xfId="2018"/>
    <cellStyle name="Normal 7 9" xfId="2019"/>
    <cellStyle name="Normal 8" xfId="2020"/>
    <cellStyle name="Normal 9" xfId="2021"/>
    <cellStyle name="Note" xfId="15" builtinId="10" customBuiltin="1"/>
    <cellStyle name="Note 2" xfId="2022"/>
    <cellStyle name="Note 2 2" xfId="2023"/>
    <cellStyle name="Note 3" xfId="2024"/>
    <cellStyle name="Note 4" xfId="2025"/>
    <cellStyle name="Output" xfId="10" builtinId="21" customBuiltin="1"/>
    <cellStyle name="Output 2" xfId="2026"/>
    <cellStyle name="Output 2 2" xfId="2027"/>
    <cellStyle name="Output 3" xfId="2028"/>
    <cellStyle name="Output 4" xfId="2029"/>
    <cellStyle name="Percent 2" xfId="2030"/>
    <cellStyle name="Percent 3" xfId="2031"/>
    <cellStyle name="Percent 4" xfId="2032"/>
    <cellStyle name="Title" xfId="1" builtinId="15" customBuiltin="1"/>
    <cellStyle name="Title 2" xfId="2033"/>
    <cellStyle name="Title 3" xfId="2034"/>
    <cellStyle name="Total" xfId="17" builtinId="25" customBuiltin="1"/>
    <cellStyle name="Total 2" xfId="2035"/>
    <cellStyle name="Total 2 2" xfId="2036"/>
    <cellStyle name="Total 3" xfId="2037"/>
    <cellStyle name="Total 4" xfId="2038"/>
    <cellStyle name="Warning Text" xfId="14" builtinId="11" customBuiltin="1"/>
    <cellStyle name="Warning Text 2" xfId="2039"/>
    <cellStyle name="Warning Text 3" xfId="20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="85" zoomScaleNormal="85" workbookViewId="0">
      <selection activeCell="H29" sqref="H29"/>
    </sheetView>
  </sheetViews>
  <sheetFormatPr defaultRowHeight="15" x14ac:dyDescent="0.25"/>
  <cols>
    <col min="1" max="1" width="28.85546875" customWidth="1"/>
    <col min="2" max="2" width="7.7109375" bestFit="1" customWidth="1"/>
    <col min="3" max="4" width="7.7109375" customWidth="1"/>
    <col min="5" max="5" width="11.7109375" style="15" customWidth="1"/>
    <col min="6" max="7" width="11.7109375" style="12" customWidth="1"/>
    <col min="8" max="10" width="11.7109375" style="4" customWidth="1"/>
    <col min="11" max="13" width="11.7109375" style="11" customWidth="1"/>
  </cols>
  <sheetData>
    <row r="1" spans="1:16" s="3" customFormat="1" ht="75" x14ac:dyDescent="0.25">
      <c r="A1" s="3" t="s">
        <v>32</v>
      </c>
      <c r="B1" s="3" t="s">
        <v>12</v>
      </c>
      <c r="E1" s="7" t="s">
        <v>26</v>
      </c>
      <c r="F1" s="8" t="s">
        <v>27</v>
      </c>
      <c r="G1" s="8" t="s">
        <v>28</v>
      </c>
      <c r="H1" s="9" t="s">
        <v>78</v>
      </c>
      <c r="I1" s="9" t="s">
        <v>79</v>
      </c>
      <c r="J1" s="9" t="s">
        <v>80</v>
      </c>
      <c r="K1" s="10" t="s">
        <v>81</v>
      </c>
      <c r="L1" s="10" t="s">
        <v>82</v>
      </c>
      <c r="M1" s="10" t="s">
        <v>83</v>
      </c>
    </row>
    <row r="2" spans="1:16" x14ac:dyDescent="0.25">
      <c r="A2" t="s">
        <v>53</v>
      </c>
      <c r="B2" t="s">
        <v>50</v>
      </c>
      <c r="C2" t="s">
        <v>47</v>
      </c>
      <c r="D2" t="str">
        <f>C2&amp;B2</f>
        <v>SFmCZ06</v>
      </c>
      <c r="E2" s="11">
        <f>VLOOKUP(D2,'EnergyImpacts_D03-405'!$X$6:$AG$29,8,FALSE)</f>
        <v>172.3</v>
      </c>
      <c r="F2" s="11">
        <f>VLOOKUP(D2,'EnergyImpacts_D03-405'!$X$6:$AG$29,9,FALSE)</f>
        <v>0.76446000000000003</v>
      </c>
      <c r="G2" s="11">
        <f>VLOOKUP(D2,'EnergyImpacts_D03-405'!$X$6:$AG$29,10,FALSE)</f>
        <v>-28.3</v>
      </c>
      <c r="H2" s="12">
        <v>0.56081081081081086</v>
      </c>
      <c r="I2" s="12">
        <v>0.33333333333333331</v>
      </c>
      <c r="J2" s="4">
        <v>0.75</v>
      </c>
      <c r="K2" s="13">
        <f>E2*H2*J2</f>
        <v>72.47077702702704</v>
      </c>
      <c r="L2" s="14">
        <f>F2*I2*J2</f>
        <v>0.19111499999999998</v>
      </c>
      <c r="M2" s="14">
        <f>G2*H2*J2</f>
        <v>-11.903209459459461</v>
      </c>
      <c r="O2" s="6"/>
      <c r="P2" s="6"/>
    </row>
    <row r="3" spans="1:16" x14ac:dyDescent="0.25">
      <c r="A3" t="s">
        <v>53</v>
      </c>
      <c r="B3" t="s">
        <v>60</v>
      </c>
      <c r="C3" t="s">
        <v>47</v>
      </c>
      <c r="D3" t="str">
        <f t="shared" ref="D3:D25" si="0">C3&amp;B3</f>
        <v>SFmCZ08</v>
      </c>
      <c r="E3" s="11">
        <f>VLOOKUP(D3,'EnergyImpacts_D03-405'!$X$6:$AG$29,8,FALSE)</f>
        <v>388.6</v>
      </c>
      <c r="F3" s="11">
        <f>VLOOKUP(D3,'EnergyImpacts_D03-405'!$X$6:$AG$29,9,FALSE)</f>
        <v>0.88219999999999998</v>
      </c>
      <c r="G3" s="11">
        <f>VLOOKUP(D3,'EnergyImpacts_D03-405'!$X$6:$AG$29,10,FALSE)</f>
        <v>-28.2</v>
      </c>
      <c r="H3" s="12">
        <v>0.31993006993006995</v>
      </c>
      <c r="I3" s="12">
        <v>0.22222222222222221</v>
      </c>
      <c r="J3" s="4">
        <f>$J$2</f>
        <v>0.75</v>
      </c>
      <c r="K3" s="13">
        <f t="shared" ref="K3:K25" si="1">E3*H3*J3</f>
        <v>93.243618881118891</v>
      </c>
      <c r="L3" s="14">
        <f t="shared" ref="L3:L25" si="2">F3*I3*J3</f>
        <v>0.14703333333333332</v>
      </c>
      <c r="M3" s="14">
        <f t="shared" ref="M3:M25" si="3">G3*H3*J3</f>
        <v>-6.7665209790209797</v>
      </c>
      <c r="O3" s="6"/>
      <c r="P3" s="6"/>
    </row>
    <row r="4" spans="1:16" x14ac:dyDescent="0.25">
      <c r="A4" t="s">
        <v>53</v>
      </c>
      <c r="B4" t="s">
        <v>62</v>
      </c>
      <c r="C4" t="s">
        <v>47</v>
      </c>
      <c r="D4" t="str">
        <f t="shared" si="0"/>
        <v>SFmCZ09</v>
      </c>
      <c r="E4" s="11">
        <f>VLOOKUP(D4,'EnergyImpacts_D03-405'!$X$6:$AG$29,8,FALSE)</f>
        <v>444.5</v>
      </c>
      <c r="F4" s="11">
        <f>VLOOKUP(D4,'EnergyImpacts_D03-405'!$X$6:$AG$29,9,FALSE)</f>
        <v>0.79049999999999998</v>
      </c>
      <c r="G4" s="11">
        <f>VLOOKUP(D4,'EnergyImpacts_D03-405'!$X$6:$AG$29,10,FALSE)</f>
        <v>-30</v>
      </c>
      <c r="H4" s="12">
        <v>0.26299376299376298</v>
      </c>
      <c r="I4" s="12">
        <v>0</v>
      </c>
      <c r="J4" s="4">
        <f t="shared" ref="J4:J25" si="4">$J$2</f>
        <v>0.75</v>
      </c>
      <c r="K4" s="13">
        <f t="shared" si="1"/>
        <v>87.675545738045741</v>
      </c>
      <c r="L4" s="14">
        <f t="shared" si="2"/>
        <v>0</v>
      </c>
      <c r="M4" s="14">
        <f t="shared" si="3"/>
        <v>-5.9173596673596673</v>
      </c>
      <c r="O4" s="6"/>
      <c r="P4" s="6"/>
    </row>
    <row r="5" spans="1:16" x14ac:dyDescent="0.25">
      <c r="A5" t="s">
        <v>53</v>
      </c>
      <c r="B5" t="s">
        <v>64</v>
      </c>
      <c r="C5" t="s">
        <v>47</v>
      </c>
      <c r="D5" t="str">
        <f t="shared" si="0"/>
        <v>SFmCZ10</v>
      </c>
      <c r="E5" s="11">
        <f>VLOOKUP(D5,'EnergyImpacts_D03-405'!$X$6:$AG$29,8,FALSE)</f>
        <v>487.6</v>
      </c>
      <c r="F5" s="11">
        <f>VLOOKUP(D5,'EnergyImpacts_D03-405'!$X$6:$AG$29,9,FALSE)</f>
        <v>0.78269999999999995</v>
      </c>
      <c r="G5" s="11">
        <f>VLOOKUP(D5,'EnergyImpacts_D03-405'!$X$6:$AG$29,10,FALSE)</f>
        <v>-28.8</v>
      </c>
      <c r="H5" s="12">
        <v>0.47858752817430505</v>
      </c>
      <c r="I5" s="12">
        <v>0</v>
      </c>
      <c r="J5" s="4">
        <f t="shared" si="4"/>
        <v>0.75</v>
      </c>
      <c r="K5" s="13">
        <f t="shared" si="1"/>
        <v>175.01945905334338</v>
      </c>
      <c r="L5" s="14">
        <f t="shared" si="2"/>
        <v>0</v>
      </c>
      <c r="M5" s="14">
        <f t="shared" si="3"/>
        <v>-10.337490608564989</v>
      </c>
      <c r="O5" s="6"/>
      <c r="P5" s="6"/>
    </row>
    <row r="6" spans="1:16" x14ac:dyDescent="0.25">
      <c r="A6" t="s">
        <v>53</v>
      </c>
      <c r="B6" t="s">
        <v>66</v>
      </c>
      <c r="C6" t="s">
        <v>47</v>
      </c>
      <c r="D6" t="str">
        <f t="shared" si="0"/>
        <v>SFmCZ13</v>
      </c>
      <c r="E6" s="11">
        <f>VLOOKUP(D6,'EnergyImpacts_D03-405'!$X$6:$AG$29,8,FALSE)</f>
        <v>633.29999999999995</v>
      </c>
      <c r="F6" s="11">
        <f>VLOOKUP(D6,'EnergyImpacts_D03-405'!$X$6:$AG$29,9,FALSE)</f>
        <v>0.83020000000000005</v>
      </c>
      <c r="G6" s="11">
        <f>VLOOKUP(D6,'EnergyImpacts_D03-405'!$X$6:$AG$29,10,FALSE)</f>
        <v>-37.700000000000003</v>
      </c>
      <c r="H6" s="12">
        <v>0.61629213483146073</v>
      </c>
      <c r="I6" s="12">
        <v>0</v>
      </c>
      <c r="J6" s="4">
        <f t="shared" si="4"/>
        <v>0.75</v>
      </c>
      <c r="K6" s="13">
        <f t="shared" si="1"/>
        <v>292.72335674157307</v>
      </c>
      <c r="L6" s="14">
        <f t="shared" si="2"/>
        <v>0</v>
      </c>
      <c r="M6" s="14">
        <f t="shared" si="3"/>
        <v>-17.425660112359552</v>
      </c>
      <c r="O6" s="6"/>
      <c r="P6" s="6"/>
    </row>
    <row r="7" spans="1:16" x14ac:dyDescent="0.25">
      <c r="A7" t="s">
        <v>53</v>
      </c>
      <c r="B7" t="s">
        <v>68</v>
      </c>
      <c r="C7" t="s">
        <v>47</v>
      </c>
      <c r="D7" t="str">
        <f t="shared" si="0"/>
        <v>SFmCZ14</v>
      </c>
      <c r="E7" s="11">
        <f>VLOOKUP(D7,'EnergyImpacts_D03-405'!$X$6:$AG$29,8,FALSE)</f>
        <v>700.6</v>
      </c>
      <c r="F7" s="11">
        <f>VLOOKUP(D7,'EnergyImpacts_D03-405'!$X$6:$AG$29,9,FALSE)</f>
        <v>1.2970999999999999</v>
      </c>
      <c r="G7" s="11">
        <f>VLOOKUP(D7,'EnergyImpacts_D03-405'!$X$6:$AG$29,10,FALSE)</f>
        <v>-47.3</v>
      </c>
      <c r="H7" s="12">
        <v>0.86996735582154516</v>
      </c>
      <c r="I7" s="12">
        <v>0.88888888888888884</v>
      </c>
      <c r="J7" s="4">
        <f t="shared" si="4"/>
        <v>0.75</v>
      </c>
      <c r="K7" s="13">
        <f t="shared" si="1"/>
        <v>457.12434711643095</v>
      </c>
      <c r="L7" s="14">
        <f t="shared" si="2"/>
        <v>0.86473333333333324</v>
      </c>
      <c r="M7" s="14">
        <f t="shared" si="3"/>
        <v>-30.862091947769311</v>
      </c>
      <c r="O7" s="6"/>
      <c r="P7" s="6"/>
    </row>
    <row r="8" spans="1:16" x14ac:dyDescent="0.25">
      <c r="A8" t="s">
        <v>53</v>
      </c>
      <c r="B8" t="s">
        <v>70</v>
      </c>
      <c r="C8" t="s">
        <v>47</v>
      </c>
      <c r="D8" t="str">
        <f t="shared" si="0"/>
        <v>SFmCZ15</v>
      </c>
      <c r="E8" s="11">
        <f>VLOOKUP(D8,'EnergyImpacts_D03-405'!$X$6:$AG$29,8,FALSE)</f>
        <v>1337.3</v>
      </c>
      <c r="F8" s="11">
        <f>VLOOKUP(D8,'EnergyImpacts_D03-405'!$X$6:$AG$29,9,FALSE)</f>
        <v>1.3249</v>
      </c>
      <c r="G8" s="11">
        <f>VLOOKUP(D8,'EnergyImpacts_D03-405'!$X$6:$AG$29,10,FALSE)</f>
        <v>-11.8</v>
      </c>
      <c r="H8" s="12">
        <v>0.54673423423423428</v>
      </c>
      <c r="I8" s="12">
        <v>0.1111111111111111</v>
      </c>
      <c r="J8" s="4">
        <f t="shared" si="4"/>
        <v>0.75</v>
      </c>
      <c r="K8" s="13">
        <f t="shared" si="1"/>
        <v>548.36076858108106</v>
      </c>
      <c r="L8" s="14">
        <f t="shared" si="2"/>
        <v>0.11040833333333333</v>
      </c>
      <c r="M8" s="14">
        <f t="shared" si="3"/>
        <v>-4.8385979729729733</v>
      </c>
      <c r="O8" s="6"/>
      <c r="P8" s="6"/>
    </row>
    <row r="9" spans="1:16" x14ac:dyDescent="0.25">
      <c r="A9" t="s">
        <v>53</v>
      </c>
      <c r="B9" t="s">
        <v>72</v>
      </c>
      <c r="C9" t="s">
        <v>47</v>
      </c>
      <c r="D9" t="str">
        <f t="shared" si="0"/>
        <v>SFmCZ16</v>
      </c>
      <c r="E9" s="11">
        <f>VLOOKUP(D9,'EnergyImpacts_D03-405'!$X$6:$AG$29,8,FALSE)</f>
        <v>90</v>
      </c>
      <c r="F9" s="11">
        <f>VLOOKUP(D9,'EnergyImpacts_D03-405'!$X$6:$AG$29,9,FALSE)</f>
        <v>0.91720000000000002</v>
      </c>
      <c r="G9" s="11">
        <f>VLOOKUP(D9,'EnergyImpacts_D03-405'!$X$6:$AG$29,10,FALSE)</f>
        <v>-130</v>
      </c>
      <c r="H9" s="12">
        <v>0.95767195767195767</v>
      </c>
      <c r="I9" s="12">
        <v>0.88888888888888884</v>
      </c>
      <c r="J9" s="4">
        <f t="shared" si="4"/>
        <v>0.75</v>
      </c>
      <c r="K9" s="13">
        <f t="shared" si="1"/>
        <v>64.642857142857139</v>
      </c>
      <c r="L9" s="14">
        <f t="shared" si="2"/>
        <v>0.6114666666666666</v>
      </c>
      <c r="M9" s="14">
        <f t="shared" si="3"/>
        <v>-93.373015873015873</v>
      </c>
      <c r="O9" s="6"/>
      <c r="P9" s="6"/>
    </row>
    <row r="10" spans="1:16" x14ac:dyDescent="0.25">
      <c r="A10" t="s">
        <v>75</v>
      </c>
      <c r="B10" t="s">
        <v>50</v>
      </c>
      <c r="C10" t="s">
        <v>74</v>
      </c>
      <c r="D10" t="str">
        <f t="shared" si="0"/>
        <v>MFmCZ06</v>
      </c>
      <c r="E10" s="11">
        <f>VLOOKUP(D10,'EnergyImpacts_D03-405'!$X$6:$AG$29,8,FALSE)</f>
        <v>90.3</v>
      </c>
      <c r="F10" s="11">
        <f>VLOOKUP(D10,'EnergyImpacts_D03-405'!$X$6:$AG$29,9,FALSE)</f>
        <v>0.56645999999999996</v>
      </c>
      <c r="G10" s="11">
        <f>VLOOKUP(D10,'EnergyImpacts_D03-405'!$X$6:$AG$29,10,FALSE)</f>
        <v>-5.82</v>
      </c>
      <c r="H10" s="12">
        <v>0.56081081081081086</v>
      </c>
      <c r="I10" s="12">
        <v>0.33333333333333331</v>
      </c>
      <c r="J10" s="4">
        <f t="shared" si="4"/>
        <v>0.75</v>
      </c>
      <c r="K10" s="13">
        <f t="shared" si="1"/>
        <v>37.98091216216217</v>
      </c>
      <c r="L10" s="14">
        <f t="shared" si="2"/>
        <v>0.14161499999999999</v>
      </c>
      <c r="M10" s="14">
        <f t="shared" si="3"/>
        <v>-2.4479391891891895</v>
      </c>
    </row>
    <row r="11" spans="1:16" x14ac:dyDescent="0.25">
      <c r="A11" t="s">
        <v>75</v>
      </c>
      <c r="B11" t="s">
        <v>60</v>
      </c>
      <c r="C11" t="s">
        <v>74</v>
      </c>
      <c r="D11" t="str">
        <f t="shared" si="0"/>
        <v>MFmCZ08</v>
      </c>
      <c r="E11" s="11">
        <f>VLOOKUP(D11,'EnergyImpacts_D03-405'!$X$6:$AG$29,8,FALSE)</f>
        <v>212.6</v>
      </c>
      <c r="F11" s="11">
        <f>VLOOKUP(D11,'EnergyImpacts_D03-405'!$X$6:$AG$29,9,FALSE)</f>
        <v>0.61919999999999997</v>
      </c>
      <c r="G11" s="11">
        <f>VLOOKUP(D11,'EnergyImpacts_D03-405'!$X$6:$AG$29,10,FALSE)</f>
        <v>-5.21</v>
      </c>
      <c r="H11" s="12">
        <v>0.31993006993006995</v>
      </c>
      <c r="I11" s="12">
        <v>0.22222222222222221</v>
      </c>
      <c r="J11" s="4">
        <f t="shared" si="4"/>
        <v>0.75</v>
      </c>
      <c r="K11" s="13">
        <f t="shared" si="1"/>
        <v>51.012849650349651</v>
      </c>
      <c r="L11" s="14">
        <f t="shared" si="2"/>
        <v>0.1032</v>
      </c>
      <c r="M11" s="14">
        <f t="shared" si="3"/>
        <v>-1.2501267482517482</v>
      </c>
    </row>
    <row r="12" spans="1:16" x14ac:dyDescent="0.25">
      <c r="A12" t="s">
        <v>75</v>
      </c>
      <c r="B12" t="s">
        <v>62</v>
      </c>
      <c r="C12" t="s">
        <v>74</v>
      </c>
      <c r="D12" t="str">
        <f t="shared" si="0"/>
        <v>MFmCZ09</v>
      </c>
      <c r="E12" s="11">
        <f>VLOOKUP(D12,'EnergyImpacts_D03-405'!$X$6:$AG$29,8,FALSE)</f>
        <v>285.5</v>
      </c>
      <c r="F12" s="11">
        <f>VLOOKUP(D12,'EnergyImpacts_D03-405'!$X$6:$AG$29,9,FALSE)</f>
        <v>0.60050000000000003</v>
      </c>
      <c r="G12" s="11">
        <f>VLOOKUP(D12,'EnergyImpacts_D03-405'!$X$6:$AG$29,10,FALSE)</f>
        <v>-5.34</v>
      </c>
      <c r="H12" s="12">
        <v>0.26299376299376298</v>
      </c>
      <c r="I12" s="12">
        <v>0</v>
      </c>
      <c r="J12" s="4">
        <f t="shared" si="4"/>
        <v>0.75</v>
      </c>
      <c r="K12" s="13">
        <f t="shared" si="1"/>
        <v>56.313539501039493</v>
      </c>
      <c r="L12" s="14">
        <f t="shared" si="2"/>
        <v>0</v>
      </c>
      <c r="M12" s="14">
        <f t="shared" si="3"/>
        <v>-1.0532900207900207</v>
      </c>
    </row>
    <row r="13" spans="1:16" x14ac:dyDescent="0.25">
      <c r="A13" t="s">
        <v>75</v>
      </c>
      <c r="B13" t="s">
        <v>64</v>
      </c>
      <c r="C13" t="s">
        <v>74</v>
      </c>
      <c r="D13" t="str">
        <f t="shared" si="0"/>
        <v>MFmCZ10</v>
      </c>
      <c r="E13" s="11">
        <f>VLOOKUP(D13,'EnergyImpacts_D03-405'!$X$6:$AG$29,8,FALSE)</f>
        <v>420.6</v>
      </c>
      <c r="F13" s="11">
        <f>VLOOKUP(D13,'EnergyImpacts_D03-405'!$X$6:$AG$29,9,FALSE)</f>
        <v>0.67769999999999997</v>
      </c>
      <c r="G13" s="11">
        <f>VLOOKUP(D13,'EnergyImpacts_D03-405'!$X$6:$AG$29,10,FALSE)</f>
        <v>-7.86</v>
      </c>
      <c r="H13" s="12">
        <v>0.47858752817430505</v>
      </c>
      <c r="I13" s="12">
        <v>0</v>
      </c>
      <c r="J13" s="4">
        <f t="shared" si="4"/>
        <v>0.75</v>
      </c>
      <c r="K13" s="13">
        <f t="shared" si="1"/>
        <v>150.97043576258454</v>
      </c>
      <c r="L13" s="14">
        <f t="shared" si="2"/>
        <v>0</v>
      </c>
      <c r="M13" s="14">
        <f t="shared" si="3"/>
        <v>-2.8212734785875284</v>
      </c>
    </row>
    <row r="14" spans="1:16" x14ac:dyDescent="0.25">
      <c r="A14" t="s">
        <v>75</v>
      </c>
      <c r="B14" t="s">
        <v>66</v>
      </c>
      <c r="C14" t="s">
        <v>74</v>
      </c>
      <c r="D14" t="str">
        <f t="shared" si="0"/>
        <v>MFmCZ13</v>
      </c>
      <c r="E14" s="11">
        <f>VLOOKUP(D14,'EnergyImpacts_D03-405'!$X$6:$AG$29,8,FALSE)</f>
        <v>526.29999999999995</v>
      </c>
      <c r="F14" s="11">
        <f>VLOOKUP(D14,'EnergyImpacts_D03-405'!$X$6:$AG$29,9,FALSE)</f>
        <v>0.68320000000000003</v>
      </c>
      <c r="G14" s="11">
        <f>VLOOKUP(D14,'EnergyImpacts_D03-405'!$X$6:$AG$29,10,FALSE)</f>
        <v>-17.2</v>
      </c>
      <c r="H14" s="12">
        <v>0.61629213483146073</v>
      </c>
      <c r="I14" s="12">
        <v>0</v>
      </c>
      <c r="J14" s="4">
        <f t="shared" si="4"/>
        <v>0.75</v>
      </c>
      <c r="K14" s="13">
        <f t="shared" si="1"/>
        <v>243.2659129213483</v>
      </c>
      <c r="L14" s="14">
        <f t="shared" si="2"/>
        <v>0</v>
      </c>
      <c r="M14" s="14">
        <f t="shared" si="3"/>
        <v>-7.9501685393258432</v>
      </c>
    </row>
    <row r="15" spans="1:16" x14ac:dyDescent="0.25">
      <c r="A15" t="s">
        <v>75</v>
      </c>
      <c r="B15" t="s">
        <v>68</v>
      </c>
      <c r="C15" t="s">
        <v>74</v>
      </c>
      <c r="D15" t="str">
        <f t="shared" si="0"/>
        <v>MFmCZ14</v>
      </c>
      <c r="E15" s="11">
        <f>VLOOKUP(D15,'EnergyImpacts_D03-405'!$X$6:$AG$29,8,FALSE)</f>
        <v>576.6</v>
      </c>
      <c r="F15" s="11">
        <f>VLOOKUP(D15,'EnergyImpacts_D03-405'!$X$6:$AG$29,9,FALSE)</f>
        <v>0.90310000000000001</v>
      </c>
      <c r="G15" s="11">
        <f>VLOOKUP(D15,'EnergyImpacts_D03-405'!$X$6:$AG$29,10,FALSE)</f>
        <v>-15.4</v>
      </c>
      <c r="H15" s="12">
        <v>0.86996735582154516</v>
      </c>
      <c r="I15" s="12">
        <v>0.88888888888888884</v>
      </c>
      <c r="J15" s="4">
        <f t="shared" si="4"/>
        <v>0.75</v>
      </c>
      <c r="K15" s="13">
        <f t="shared" si="1"/>
        <v>376.21738302502723</v>
      </c>
      <c r="L15" s="14">
        <f t="shared" si="2"/>
        <v>0.60206666666666664</v>
      </c>
      <c r="M15" s="14">
        <f t="shared" si="3"/>
        <v>-10.048122959738848</v>
      </c>
    </row>
    <row r="16" spans="1:16" x14ac:dyDescent="0.25">
      <c r="A16" t="s">
        <v>75</v>
      </c>
      <c r="B16" t="s">
        <v>70</v>
      </c>
      <c r="C16" t="s">
        <v>74</v>
      </c>
      <c r="D16" t="str">
        <f t="shared" si="0"/>
        <v>MFmCZ15</v>
      </c>
      <c r="E16" s="11">
        <f>VLOOKUP(D16,'EnergyImpacts_D03-405'!$X$6:$AG$29,8,FALSE)</f>
        <v>1027.3</v>
      </c>
      <c r="F16" s="11">
        <f>VLOOKUP(D16,'EnergyImpacts_D03-405'!$X$6:$AG$29,9,FALSE)</f>
        <v>0.91490000000000005</v>
      </c>
      <c r="G16" s="11">
        <f>VLOOKUP(D16,'EnergyImpacts_D03-405'!$X$6:$AG$29,10,FALSE)</f>
        <v>-3.86</v>
      </c>
      <c r="H16" s="12">
        <v>0.54673423423423428</v>
      </c>
      <c r="I16" s="12">
        <v>0.1111111111111111</v>
      </c>
      <c r="J16" s="4">
        <f t="shared" si="4"/>
        <v>0.75</v>
      </c>
      <c r="K16" s="13">
        <f t="shared" si="1"/>
        <v>421.24505912162169</v>
      </c>
      <c r="L16" s="14">
        <f t="shared" si="2"/>
        <v>7.6241666666666666E-2</v>
      </c>
      <c r="M16" s="14">
        <f t="shared" si="3"/>
        <v>-1.582795608108108</v>
      </c>
    </row>
    <row r="17" spans="1:13" x14ac:dyDescent="0.25">
      <c r="A17" t="s">
        <v>75</v>
      </c>
      <c r="B17" t="s">
        <v>72</v>
      </c>
      <c r="C17" t="s">
        <v>74</v>
      </c>
      <c r="D17" t="str">
        <f t="shared" si="0"/>
        <v>MFmCZ16</v>
      </c>
      <c r="E17" s="11">
        <f>VLOOKUP(D17,'EnergyImpacts_D03-405'!$X$6:$AG$29,8,FALSE)</f>
        <v>100</v>
      </c>
      <c r="F17" s="11">
        <f>VLOOKUP(D17,'EnergyImpacts_D03-405'!$X$6:$AG$29,9,FALSE)</f>
        <v>0.6452</v>
      </c>
      <c r="G17" s="11">
        <f>VLOOKUP(D17,'EnergyImpacts_D03-405'!$X$6:$AG$29,10,FALSE)</f>
        <v>-37.6</v>
      </c>
      <c r="H17" s="12">
        <v>0.95767195767195767</v>
      </c>
      <c r="I17" s="12">
        <v>0.88888888888888884</v>
      </c>
      <c r="J17" s="4">
        <f t="shared" si="4"/>
        <v>0.75</v>
      </c>
      <c r="K17" s="13">
        <f t="shared" si="1"/>
        <v>71.825396825396837</v>
      </c>
      <c r="L17" s="14">
        <f t="shared" si="2"/>
        <v>0.43013333333333331</v>
      </c>
      <c r="M17" s="14">
        <f t="shared" si="3"/>
        <v>-27.00634920634921</v>
      </c>
    </row>
    <row r="18" spans="1:13" x14ac:dyDescent="0.25">
      <c r="A18" t="s">
        <v>77</v>
      </c>
      <c r="B18" t="s">
        <v>50</v>
      </c>
      <c r="C18" t="s">
        <v>76</v>
      </c>
      <c r="D18" t="str">
        <f t="shared" si="0"/>
        <v>DMoCZ06</v>
      </c>
      <c r="E18" s="11">
        <f>VLOOKUP(D18,'EnergyImpacts_D03-405'!$X$6:$AG$29,8,FALSE)</f>
        <v>14</v>
      </c>
      <c r="F18" s="11">
        <f>VLOOKUP(D18,'EnergyImpacts_D03-405'!$X$6:$AG$29,9,FALSE)</f>
        <v>1.00146</v>
      </c>
      <c r="G18" s="11">
        <f>VLOOKUP(D18,'EnergyImpacts_D03-405'!$X$6:$AG$29,10,FALSE)</f>
        <v>-35.6</v>
      </c>
      <c r="H18" s="12">
        <v>0.56081081081081086</v>
      </c>
      <c r="I18" s="12">
        <v>0.33333333333333331</v>
      </c>
      <c r="J18" s="4">
        <f t="shared" si="4"/>
        <v>0.75</v>
      </c>
      <c r="K18" s="13">
        <f t="shared" si="1"/>
        <v>5.888513513513514</v>
      </c>
      <c r="L18" s="14">
        <f t="shared" si="2"/>
        <v>0.250365</v>
      </c>
      <c r="M18" s="14">
        <f t="shared" si="3"/>
        <v>-14.973648648648652</v>
      </c>
    </row>
    <row r="19" spans="1:13" x14ac:dyDescent="0.25">
      <c r="A19" t="s">
        <v>77</v>
      </c>
      <c r="B19" t="s">
        <v>60</v>
      </c>
      <c r="C19" t="s">
        <v>76</v>
      </c>
      <c r="D19" t="str">
        <f t="shared" si="0"/>
        <v>DMoCZ08</v>
      </c>
      <c r="E19" s="11">
        <f>VLOOKUP(D19,'EnergyImpacts_D03-405'!$X$6:$AG$29,8,FALSE)</f>
        <v>164.6</v>
      </c>
      <c r="F19" s="11">
        <f>VLOOKUP(D19,'EnergyImpacts_D03-405'!$X$6:$AG$29,9,FALSE)</f>
        <v>1.3692</v>
      </c>
      <c r="G19" s="11">
        <f>VLOOKUP(D19,'EnergyImpacts_D03-405'!$X$6:$AG$29,10,FALSE)</f>
        <v>-37</v>
      </c>
      <c r="H19" s="12">
        <v>0.31993006993006995</v>
      </c>
      <c r="I19" s="12">
        <v>0.22222222222222221</v>
      </c>
      <c r="J19" s="4">
        <f t="shared" si="4"/>
        <v>0.75</v>
      </c>
      <c r="K19" s="13">
        <f t="shared" si="1"/>
        <v>39.495367132867131</v>
      </c>
      <c r="L19" s="14">
        <f t="shared" si="2"/>
        <v>0.22819999999999996</v>
      </c>
      <c r="M19" s="14">
        <f t="shared" si="3"/>
        <v>-8.8780594405594417</v>
      </c>
    </row>
    <row r="20" spans="1:13" x14ac:dyDescent="0.25">
      <c r="A20" t="s">
        <v>77</v>
      </c>
      <c r="B20" t="s">
        <v>62</v>
      </c>
      <c r="C20" t="s">
        <v>76</v>
      </c>
      <c r="D20" t="str">
        <f t="shared" si="0"/>
        <v>DMoCZ09</v>
      </c>
      <c r="E20" s="11">
        <f>VLOOKUP(D20,'EnergyImpacts_D03-405'!$X$6:$AG$29,8,FALSE)</f>
        <v>224.5</v>
      </c>
      <c r="F20" s="11">
        <f>VLOOKUP(D20,'EnergyImpacts_D03-405'!$X$6:$AG$29,9,FALSE)</f>
        <v>1.0295000000000001</v>
      </c>
      <c r="G20" s="11">
        <f>VLOOKUP(D20,'EnergyImpacts_D03-405'!$X$6:$AG$29,10,FALSE)</f>
        <v>-38.299999999999997</v>
      </c>
      <c r="H20" s="12">
        <v>0.26299376299376298</v>
      </c>
      <c r="I20" s="12">
        <v>0</v>
      </c>
      <c r="J20" s="4">
        <f t="shared" si="4"/>
        <v>0.75</v>
      </c>
      <c r="K20" s="13">
        <f t="shared" si="1"/>
        <v>44.281574844074839</v>
      </c>
      <c r="L20" s="14">
        <f t="shared" si="2"/>
        <v>0</v>
      </c>
      <c r="M20" s="14">
        <f t="shared" si="3"/>
        <v>-7.5544958419958412</v>
      </c>
    </row>
    <row r="21" spans="1:13" x14ac:dyDescent="0.25">
      <c r="A21" t="s">
        <v>77</v>
      </c>
      <c r="B21" t="s">
        <v>64</v>
      </c>
      <c r="C21" t="s">
        <v>76</v>
      </c>
      <c r="D21" t="str">
        <f t="shared" si="0"/>
        <v>DMoCZ10</v>
      </c>
      <c r="E21" s="11">
        <f>VLOOKUP(D21,'EnergyImpacts_D03-405'!$X$6:$AG$29,8,FALSE)</f>
        <v>393.6</v>
      </c>
      <c r="F21" s="11">
        <f>VLOOKUP(D21,'EnergyImpacts_D03-405'!$X$6:$AG$29,9,FALSE)</f>
        <v>1.0776999999999999</v>
      </c>
      <c r="G21" s="11">
        <f>VLOOKUP(D21,'EnergyImpacts_D03-405'!$X$6:$AG$29,10,FALSE)</f>
        <v>-53.9</v>
      </c>
      <c r="H21" s="12">
        <v>0.47858752817430505</v>
      </c>
      <c r="I21" s="12">
        <v>0</v>
      </c>
      <c r="J21" s="4">
        <f t="shared" si="4"/>
        <v>0.75</v>
      </c>
      <c r="K21" s="13">
        <f t="shared" si="1"/>
        <v>141.27903831705487</v>
      </c>
      <c r="L21" s="14">
        <f t="shared" si="2"/>
        <v>0</v>
      </c>
      <c r="M21" s="14">
        <f t="shared" si="3"/>
        <v>-19.34690082644628</v>
      </c>
    </row>
    <row r="22" spans="1:13" x14ac:dyDescent="0.25">
      <c r="A22" t="s">
        <v>77</v>
      </c>
      <c r="B22" t="s">
        <v>66</v>
      </c>
      <c r="C22" t="s">
        <v>76</v>
      </c>
      <c r="D22" t="str">
        <f t="shared" si="0"/>
        <v>DMoCZ13</v>
      </c>
      <c r="E22" s="11">
        <f>VLOOKUP(D22,'EnergyImpacts_D03-405'!$X$6:$AG$29,8,FALSE)</f>
        <v>508.3</v>
      </c>
      <c r="F22" s="11">
        <f>VLOOKUP(D22,'EnergyImpacts_D03-405'!$X$6:$AG$29,9,FALSE)</f>
        <v>1.1292</v>
      </c>
      <c r="G22" s="11">
        <f>VLOOKUP(D22,'EnergyImpacts_D03-405'!$X$6:$AG$29,10,FALSE)</f>
        <v>-62.1</v>
      </c>
      <c r="H22" s="12">
        <v>0.61629213483146073</v>
      </c>
      <c r="I22" s="12">
        <v>0</v>
      </c>
      <c r="J22" s="4">
        <f t="shared" si="4"/>
        <v>0.75</v>
      </c>
      <c r="K22" s="13">
        <f t="shared" si="1"/>
        <v>234.94596910112361</v>
      </c>
      <c r="L22" s="14">
        <f t="shared" si="2"/>
        <v>0</v>
      </c>
      <c r="M22" s="14">
        <f t="shared" si="3"/>
        <v>-28.703806179775285</v>
      </c>
    </row>
    <row r="23" spans="1:13" x14ac:dyDescent="0.25">
      <c r="A23" t="s">
        <v>77</v>
      </c>
      <c r="B23" t="s">
        <v>68</v>
      </c>
      <c r="C23" t="s">
        <v>76</v>
      </c>
      <c r="D23" t="str">
        <f t="shared" si="0"/>
        <v>DMoCZ14</v>
      </c>
      <c r="E23" s="11">
        <f>VLOOKUP(D23,'EnergyImpacts_D03-405'!$X$6:$AG$29,8,FALSE)</f>
        <v>615.6</v>
      </c>
      <c r="F23" s="11">
        <f>VLOOKUP(D23,'EnergyImpacts_D03-405'!$X$6:$AG$29,9,FALSE)</f>
        <v>1.4871000000000001</v>
      </c>
      <c r="G23" s="11">
        <f>VLOOKUP(D23,'EnergyImpacts_D03-405'!$X$6:$AG$29,10,FALSE)</f>
        <v>-82.7</v>
      </c>
      <c r="H23" s="12">
        <v>0.86996735582154516</v>
      </c>
      <c r="I23" s="12">
        <v>0.88888888888888884</v>
      </c>
      <c r="J23" s="4">
        <f t="shared" si="4"/>
        <v>0.75</v>
      </c>
      <c r="K23" s="13">
        <f t="shared" si="1"/>
        <v>401.66392818280747</v>
      </c>
      <c r="L23" s="14">
        <f t="shared" si="2"/>
        <v>0.99140000000000006</v>
      </c>
      <c r="M23" s="14">
        <f t="shared" si="3"/>
        <v>-53.95972524483134</v>
      </c>
    </row>
    <row r="24" spans="1:13" x14ac:dyDescent="0.25">
      <c r="A24" t="s">
        <v>77</v>
      </c>
      <c r="B24" t="s">
        <v>70</v>
      </c>
      <c r="C24" t="s">
        <v>76</v>
      </c>
      <c r="D24" t="str">
        <f t="shared" si="0"/>
        <v>DMoCZ15</v>
      </c>
      <c r="E24" s="11">
        <f>VLOOKUP(D24,'EnergyImpacts_D03-405'!$X$6:$AG$29,8,FALSE)</f>
        <v>1057.3</v>
      </c>
      <c r="F24" s="11">
        <f>VLOOKUP(D24,'EnergyImpacts_D03-405'!$X$6:$AG$29,9,FALSE)</f>
        <v>1.3249</v>
      </c>
      <c r="G24" s="11">
        <f>VLOOKUP(D24,'EnergyImpacts_D03-405'!$X$6:$AG$29,10,FALSE)</f>
        <v>-29.6</v>
      </c>
      <c r="H24" s="12">
        <v>0.54673423423423428</v>
      </c>
      <c r="I24" s="12">
        <v>0.1111111111111111</v>
      </c>
      <c r="J24" s="4">
        <f t="shared" si="4"/>
        <v>0.75</v>
      </c>
      <c r="K24" s="13">
        <f t="shared" si="1"/>
        <v>433.5465793918919</v>
      </c>
      <c r="L24" s="14">
        <f t="shared" si="2"/>
        <v>0.11040833333333333</v>
      </c>
      <c r="M24" s="14">
        <f t="shared" si="3"/>
        <v>-12.137500000000003</v>
      </c>
    </row>
    <row r="25" spans="1:13" x14ac:dyDescent="0.25">
      <c r="A25" t="s">
        <v>77</v>
      </c>
      <c r="B25" t="s">
        <v>72</v>
      </c>
      <c r="C25" t="s">
        <v>76</v>
      </c>
      <c r="D25" t="str">
        <f t="shared" si="0"/>
        <v>DMoCZ16</v>
      </c>
      <c r="E25" s="11">
        <f>VLOOKUP(D25,'EnergyImpacts_D03-405'!$X$6:$AG$29,8,FALSE)</f>
        <v>-37.99</v>
      </c>
      <c r="F25" s="11">
        <f>VLOOKUP(D25,'EnergyImpacts_D03-405'!$X$6:$AG$29,9,FALSE)</f>
        <v>1.3512</v>
      </c>
      <c r="G25" s="11">
        <f>VLOOKUP(D25,'EnergyImpacts_D03-405'!$X$6:$AG$29,10,FALSE)</f>
        <v>-168</v>
      </c>
      <c r="H25" s="12">
        <v>0.95767195767195767</v>
      </c>
      <c r="I25" s="12">
        <v>0.88888888888888884</v>
      </c>
      <c r="J25" s="4">
        <f t="shared" si="4"/>
        <v>0.75</v>
      </c>
      <c r="K25" s="13">
        <f t="shared" si="1"/>
        <v>-27.286468253968252</v>
      </c>
      <c r="L25" s="14">
        <f t="shared" si="2"/>
        <v>0.90079999999999982</v>
      </c>
      <c r="M25" s="14">
        <f t="shared" si="3"/>
        <v>-120.66666666666666</v>
      </c>
    </row>
  </sheetData>
  <autoFilter ref="A1:M2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"/>
  <sheetViews>
    <sheetView zoomScale="85" zoomScaleNormal="85" workbookViewId="0">
      <selection activeCell="Y37" sqref="E28:Y37"/>
    </sheetView>
  </sheetViews>
  <sheetFormatPr defaultRowHeight="15" x14ac:dyDescent="0.25"/>
  <cols>
    <col min="11" max="11" width="11.42578125" customWidth="1"/>
    <col min="25" max="25" width="15.140625" customWidth="1"/>
    <col min="26" max="26" width="12.28515625" customWidth="1"/>
    <col min="27" max="33" width="14.140625" customWidth="1"/>
    <col min="37" max="37" width="23.85546875" bestFit="1" customWidth="1"/>
    <col min="39" max="39" width="19.28515625" bestFit="1" customWidth="1"/>
    <col min="42" max="42" width="23.85546875" bestFit="1" customWidth="1"/>
    <col min="43" max="43" width="16.140625" bestFit="1" customWidth="1"/>
    <col min="45" max="45" width="23.85546875" bestFit="1" customWidth="1"/>
    <col min="46" max="46" width="57" bestFit="1" customWidth="1"/>
  </cols>
  <sheetData>
    <row r="1" spans="1:47" x14ac:dyDescent="0.25">
      <c r="A1" t="s">
        <v>0</v>
      </c>
    </row>
    <row r="2" spans="1:47" x14ac:dyDescent="0.25">
      <c r="A2" t="s">
        <v>1</v>
      </c>
    </row>
    <row r="3" spans="1:47" x14ac:dyDescent="0.25">
      <c r="A3" t="s">
        <v>2</v>
      </c>
    </row>
    <row r="4" spans="1:47" x14ac:dyDescent="0.25">
      <c r="Y4" s="16" t="s">
        <v>84</v>
      </c>
      <c r="Z4" s="16"/>
      <c r="AA4" s="16"/>
      <c r="AB4" s="16" t="s">
        <v>112</v>
      </c>
      <c r="AC4" s="16"/>
      <c r="AD4" s="16"/>
      <c r="AE4" s="16" t="s">
        <v>111</v>
      </c>
      <c r="AF4" s="16"/>
      <c r="AG4" s="16"/>
    </row>
    <row r="5" spans="1:47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Y5" s="2" t="s">
        <v>26</v>
      </c>
      <c r="Z5" s="2" t="s">
        <v>27</v>
      </c>
      <c r="AA5" s="2" t="s">
        <v>28</v>
      </c>
      <c r="AB5" s="5" t="s">
        <v>26</v>
      </c>
      <c r="AC5" s="5" t="s">
        <v>27</v>
      </c>
      <c r="AD5" s="5" t="s">
        <v>28</v>
      </c>
      <c r="AE5" s="2" t="s">
        <v>26</v>
      </c>
      <c r="AF5" s="2" t="s">
        <v>27</v>
      </c>
      <c r="AG5" s="2" t="s">
        <v>28</v>
      </c>
      <c r="AH5" t="s">
        <v>29</v>
      </c>
      <c r="AI5" t="s">
        <v>30</v>
      </c>
      <c r="AJ5" t="s">
        <v>31</v>
      </c>
      <c r="AK5" t="s">
        <v>32</v>
      </c>
      <c r="AL5" t="s">
        <v>33</v>
      </c>
      <c r="AM5" t="s">
        <v>34</v>
      </c>
      <c r="AN5" t="s">
        <v>35</v>
      </c>
      <c r="AO5" t="s">
        <v>36</v>
      </c>
      <c r="AP5" t="s">
        <v>37</v>
      </c>
      <c r="AQ5" t="s">
        <v>38</v>
      </c>
      <c r="AR5" t="s">
        <v>39</v>
      </c>
      <c r="AS5" t="s">
        <v>40</v>
      </c>
      <c r="AT5" t="s">
        <v>41</v>
      </c>
      <c r="AU5" t="s">
        <v>42</v>
      </c>
    </row>
    <row r="6" spans="1:47" x14ac:dyDescent="0.25">
      <c r="A6">
        <v>105212699</v>
      </c>
      <c r="B6" t="s">
        <v>43</v>
      </c>
      <c r="C6" t="s">
        <v>44</v>
      </c>
      <c r="D6" t="s">
        <v>45</v>
      </c>
      <c r="E6" s="1">
        <v>40944</v>
      </c>
      <c r="F6" t="s">
        <v>46</v>
      </c>
      <c r="G6" t="s">
        <v>47</v>
      </c>
      <c r="H6" t="s">
        <v>48</v>
      </c>
      <c r="I6" t="s">
        <v>49</v>
      </c>
      <c r="J6" t="s">
        <v>50</v>
      </c>
      <c r="K6" t="s">
        <v>51</v>
      </c>
      <c r="L6">
        <v>1.71</v>
      </c>
      <c r="M6">
        <v>1710</v>
      </c>
      <c r="N6" t="s">
        <v>52</v>
      </c>
      <c r="O6">
        <v>0</v>
      </c>
      <c r="P6">
        <v>0</v>
      </c>
      <c r="Q6">
        <v>0</v>
      </c>
      <c r="R6">
        <v>343</v>
      </c>
      <c r="S6">
        <v>1.33</v>
      </c>
      <c r="T6">
        <v>-28</v>
      </c>
      <c r="U6">
        <v>0</v>
      </c>
      <c r="V6">
        <v>0</v>
      </c>
      <c r="W6">
        <v>0</v>
      </c>
      <c r="X6" t="str">
        <f>G6&amp;J6</f>
        <v>SFmCZ06</v>
      </c>
      <c r="Y6" s="2">
        <v>182</v>
      </c>
      <c r="Z6" s="2">
        <v>0.77300000000000002</v>
      </c>
      <c r="AA6" s="2">
        <v>-28.3</v>
      </c>
      <c r="AB6" s="5">
        <v>9.6999999999999993</v>
      </c>
      <c r="AC6" s="5">
        <v>8.5400000000000007E-3</v>
      </c>
      <c r="AD6" s="5">
        <v>-0.253</v>
      </c>
      <c r="AE6" s="2">
        <f>Y6-AB6</f>
        <v>172.3</v>
      </c>
      <c r="AF6" s="2">
        <f>Z6-AC6</f>
        <v>0.76446000000000003</v>
      </c>
      <c r="AG6" s="2">
        <f>AA6</f>
        <v>-28.3</v>
      </c>
      <c r="AJ6">
        <v>2</v>
      </c>
      <c r="AK6" t="s">
        <v>53</v>
      </c>
      <c r="AL6" t="s">
        <v>54</v>
      </c>
      <c r="AM6" t="s">
        <v>55</v>
      </c>
      <c r="AN6" t="s">
        <v>46</v>
      </c>
      <c r="AO6" t="s">
        <v>43</v>
      </c>
      <c r="AP6" t="s">
        <v>56</v>
      </c>
      <c r="AQ6" t="s">
        <v>57</v>
      </c>
      <c r="AS6" t="s">
        <v>56</v>
      </c>
      <c r="AT6" t="s">
        <v>58</v>
      </c>
      <c r="AU6" t="s">
        <v>59</v>
      </c>
    </row>
    <row r="7" spans="1:47" x14ac:dyDescent="0.25">
      <c r="A7">
        <v>105212700</v>
      </c>
      <c r="B7" t="s">
        <v>43</v>
      </c>
      <c r="C7" t="s">
        <v>44</v>
      </c>
      <c r="D7" t="s">
        <v>45</v>
      </c>
      <c r="E7" s="1">
        <v>40944</v>
      </c>
      <c r="F7" t="s">
        <v>46</v>
      </c>
      <c r="G7" t="s">
        <v>47</v>
      </c>
      <c r="H7" t="s">
        <v>48</v>
      </c>
      <c r="I7" t="s">
        <v>49</v>
      </c>
      <c r="J7" t="s">
        <v>60</v>
      </c>
      <c r="K7" t="s">
        <v>51</v>
      </c>
      <c r="L7">
        <v>1.65</v>
      </c>
      <c r="M7">
        <v>1650</v>
      </c>
      <c r="N7" t="s">
        <v>52</v>
      </c>
      <c r="O7">
        <v>0</v>
      </c>
      <c r="P7">
        <v>0</v>
      </c>
      <c r="Q7">
        <v>0</v>
      </c>
      <c r="R7">
        <v>771</v>
      </c>
      <c r="S7">
        <v>1.45</v>
      </c>
      <c r="T7">
        <v>-27.9</v>
      </c>
      <c r="U7">
        <v>0</v>
      </c>
      <c r="V7">
        <v>0</v>
      </c>
      <c r="W7">
        <v>0</v>
      </c>
      <c r="X7" t="str">
        <f t="shared" ref="X7:X29" si="0">G7&amp;J7</f>
        <v>SFmCZ08</v>
      </c>
      <c r="Y7" s="2">
        <v>405</v>
      </c>
      <c r="Z7" s="2">
        <v>0.95299999999999996</v>
      </c>
      <c r="AA7" s="2">
        <v>-28.2</v>
      </c>
      <c r="AB7" s="5">
        <v>16.399999999999999</v>
      </c>
      <c r="AC7" s="5">
        <v>7.0800000000000002E-2</v>
      </c>
      <c r="AD7" s="5">
        <v>-0.43099999999999999</v>
      </c>
      <c r="AE7" s="2">
        <f t="shared" ref="AE7:AE29" si="1">Y7-AB7</f>
        <v>388.6</v>
      </c>
      <c r="AF7" s="2">
        <f t="shared" ref="AF7:AF29" si="2">Z7-AC7</f>
        <v>0.88219999999999998</v>
      </c>
      <c r="AG7" s="2">
        <f t="shared" ref="AG7:AG29" si="3">AA7</f>
        <v>-28.2</v>
      </c>
      <c r="AJ7">
        <v>2</v>
      </c>
      <c r="AK7" t="s">
        <v>53</v>
      </c>
      <c r="AL7" t="s">
        <v>54</v>
      </c>
      <c r="AM7" t="s">
        <v>61</v>
      </c>
      <c r="AN7" t="s">
        <v>46</v>
      </c>
      <c r="AO7" t="s">
        <v>43</v>
      </c>
      <c r="AP7" t="s">
        <v>56</v>
      </c>
      <c r="AQ7" t="s">
        <v>57</v>
      </c>
      <c r="AS7" t="s">
        <v>56</v>
      </c>
      <c r="AT7" t="s">
        <v>58</v>
      </c>
      <c r="AU7" t="s">
        <v>59</v>
      </c>
    </row>
    <row r="8" spans="1:47" x14ac:dyDescent="0.25">
      <c r="A8">
        <v>105212701</v>
      </c>
      <c r="B8" t="s">
        <v>43</v>
      </c>
      <c r="C8" t="s">
        <v>44</v>
      </c>
      <c r="D8" t="s">
        <v>45</v>
      </c>
      <c r="E8" s="1">
        <v>40944</v>
      </c>
      <c r="F8" t="s">
        <v>46</v>
      </c>
      <c r="G8" t="s">
        <v>47</v>
      </c>
      <c r="H8" t="s">
        <v>48</v>
      </c>
      <c r="I8" t="s">
        <v>49</v>
      </c>
      <c r="J8" t="s">
        <v>62</v>
      </c>
      <c r="K8" t="s">
        <v>51</v>
      </c>
      <c r="L8">
        <v>1.72</v>
      </c>
      <c r="M8">
        <v>1720</v>
      </c>
      <c r="N8" t="s">
        <v>52</v>
      </c>
      <c r="O8">
        <v>0</v>
      </c>
      <c r="P8">
        <v>0</v>
      </c>
      <c r="Q8">
        <v>0</v>
      </c>
      <c r="R8">
        <v>898</v>
      </c>
      <c r="S8">
        <v>1.4</v>
      </c>
      <c r="T8">
        <v>-29.6</v>
      </c>
      <c r="U8">
        <v>0</v>
      </c>
      <c r="V8">
        <v>0</v>
      </c>
      <c r="W8">
        <v>0</v>
      </c>
      <c r="X8" t="str">
        <f t="shared" si="0"/>
        <v>SFmCZ09</v>
      </c>
      <c r="Y8" s="2">
        <v>467</v>
      </c>
      <c r="Z8" s="2">
        <v>0.84099999999999997</v>
      </c>
      <c r="AA8" s="2">
        <v>-30</v>
      </c>
      <c r="AB8" s="5">
        <v>22.5</v>
      </c>
      <c r="AC8" s="5">
        <v>5.0500000000000003E-2</v>
      </c>
      <c r="AD8" s="5">
        <v>-0.46</v>
      </c>
      <c r="AE8" s="2">
        <f t="shared" si="1"/>
        <v>444.5</v>
      </c>
      <c r="AF8" s="2">
        <f t="shared" si="2"/>
        <v>0.79049999999999998</v>
      </c>
      <c r="AG8" s="2">
        <f t="shared" si="3"/>
        <v>-30</v>
      </c>
      <c r="AJ8">
        <v>2</v>
      </c>
      <c r="AK8" t="s">
        <v>53</v>
      </c>
      <c r="AL8" t="s">
        <v>54</v>
      </c>
      <c r="AM8" t="s">
        <v>63</v>
      </c>
      <c r="AN8" t="s">
        <v>46</v>
      </c>
      <c r="AO8" t="s">
        <v>43</v>
      </c>
      <c r="AP8" t="s">
        <v>56</v>
      </c>
      <c r="AQ8" t="s">
        <v>57</v>
      </c>
      <c r="AS8" t="s">
        <v>56</v>
      </c>
      <c r="AT8" t="s">
        <v>58</v>
      </c>
      <c r="AU8" t="s">
        <v>59</v>
      </c>
    </row>
    <row r="9" spans="1:47" x14ac:dyDescent="0.25">
      <c r="A9">
        <v>105212702</v>
      </c>
      <c r="B9" t="s">
        <v>43</v>
      </c>
      <c r="C9" t="s">
        <v>44</v>
      </c>
      <c r="D9" t="s">
        <v>45</v>
      </c>
      <c r="E9" s="1">
        <v>40944</v>
      </c>
      <c r="F9" t="s">
        <v>46</v>
      </c>
      <c r="G9" t="s">
        <v>47</v>
      </c>
      <c r="H9" t="s">
        <v>48</v>
      </c>
      <c r="I9" t="s">
        <v>49</v>
      </c>
      <c r="J9" t="s">
        <v>64</v>
      </c>
      <c r="K9" t="s">
        <v>51</v>
      </c>
      <c r="L9">
        <v>1.84</v>
      </c>
      <c r="M9">
        <v>1840</v>
      </c>
      <c r="N9" t="s">
        <v>52</v>
      </c>
      <c r="O9">
        <v>0</v>
      </c>
      <c r="P9">
        <v>0</v>
      </c>
      <c r="Q9">
        <v>0</v>
      </c>
      <c r="R9">
        <v>904</v>
      </c>
      <c r="S9">
        <v>1.33</v>
      </c>
      <c r="T9">
        <v>-28.5</v>
      </c>
      <c r="U9">
        <v>0</v>
      </c>
      <c r="V9">
        <v>0</v>
      </c>
      <c r="W9">
        <v>0</v>
      </c>
      <c r="X9" t="str">
        <f t="shared" si="0"/>
        <v>SFmCZ10</v>
      </c>
      <c r="Y9" s="2">
        <v>517</v>
      </c>
      <c r="Z9" s="2">
        <v>0.85499999999999998</v>
      </c>
      <c r="AA9" s="2">
        <v>-28.8</v>
      </c>
      <c r="AB9" s="5">
        <v>29.4</v>
      </c>
      <c r="AC9" s="5">
        <v>7.2300000000000003E-2</v>
      </c>
      <c r="AD9" s="5">
        <v>-0.46700000000000003</v>
      </c>
      <c r="AE9" s="2">
        <f t="shared" si="1"/>
        <v>487.6</v>
      </c>
      <c r="AF9" s="2">
        <f t="shared" si="2"/>
        <v>0.78269999999999995</v>
      </c>
      <c r="AG9" s="2">
        <f t="shared" si="3"/>
        <v>-28.8</v>
      </c>
      <c r="AJ9">
        <v>2</v>
      </c>
      <c r="AK9" t="s">
        <v>53</v>
      </c>
      <c r="AL9" t="s">
        <v>54</v>
      </c>
      <c r="AM9" t="s">
        <v>65</v>
      </c>
      <c r="AN9" t="s">
        <v>46</v>
      </c>
      <c r="AO9" t="s">
        <v>43</v>
      </c>
      <c r="AP9" t="s">
        <v>56</v>
      </c>
      <c r="AQ9" t="s">
        <v>57</v>
      </c>
      <c r="AS9" t="s">
        <v>56</v>
      </c>
      <c r="AT9" t="s">
        <v>58</v>
      </c>
      <c r="AU9" t="s">
        <v>59</v>
      </c>
    </row>
    <row r="10" spans="1:47" x14ac:dyDescent="0.25">
      <c r="A10">
        <v>105212703</v>
      </c>
      <c r="B10" t="s">
        <v>43</v>
      </c>
      <c r="C10" t="s">
        <v>44</v>
      </c>
      <c r="D10" t="s">
        <v>45</v>
      </c>
      <c r="E10" s="1">
        <v>40944</v>
      </c>
      <c r="F10" t="s">
        <v>46</v>
      </c>
      <c r="G10" t="s">
        <v>47</v>
      </c>
      <c r="H10" t="s">
        <v>48</v>
      </c>
      <c r="I10" t="s">
        <v>49</v>
      </c>
      <c r="J10" t="s">
        <v>66</v>
      </c>
      <c r="K10" t="s">
        <v>51</v>
      </c>
      <c r="L10">
        <v>1.72</v>
      </c>
      <c r="M10">
        <v>1720</v>
      </c>
      <c r="N10" t="s">
        <v>52</v>
      </c>
      <c r="O10">
        <v>0</v>
      </c>
      <c r="P10">
        <v>0</v>
      </c>
      <c r="Q10">
        <v>0</v>
      </c>
      <c r="R10">
        <v>1190</v>
      </c>
      <c r="S10">
        <v>1.41</v>
      </c>
      <c r="T10">
        <v>-37.4</v>
      </c>
      <c r="U10">
        <v>0</v>
      </c>
      <c r="V10">
        <v>0</v>
      </c>
      <c r="W10">
        <v>0</v>
      </c>
      <c r="X10" t="str">
        <f t="shared" si="0"/>
        <v>SFmCZ13</v>
      </c>
      <c r="Y10" s="2">
        <v>682</v>
      </c>
      <c r="Z10" s="2">
        <v>0.91100000000000003</v>
      </c>
      <c r="AA10" s="2">
        <v>-37.700000000000003</v>
      </c>
      <c r="AB10" s="5">
        <v>48.7</v>
      </c>
      <c r="AC10" s="5">
        <v>8.0799999999999997E-2</v>
      </c>
      <c r="AD10" s="5">
        <v>-0.68100000000000005</v>
      </c>
      <c r="AE10" s="2">
        <f t="shared" si="1"/>
        <v>633.29999999999995</v>
      </c>
      <c r="AF10" s="2">
        <f t="shared" si="2"/>
        <v>0.83020000000000005</v>
      </c>
      <c r="AG10" s="2">
        <f t="shared" si="3"/>
        <v>-37.700000000000003</v>
      </c>
      <c r="AJ10">
        <v>2</v>
      </c>
      <c r="AK10" t="s">
        <v>53</v>
      </c>
      <c r="AL10" t="s">
        <v>54</v>
      </c>
      <c r="AM10" t="s">
        <v>67</v>
      </c>
      <c r="AN10" t="s">
        <v>46</v>
      </c>
      <c r="AO10" t="s">
        <v>43</v>
      </c>
      <c r="AP10" t="s">
        <v>56</v>
      </c>
      <c r="AQ10" t="s">
        <v>57</v>
      </c>
      <c r="AS10" t="s">
        <v>56</v>
      </c>
      <c r="AT10" t="s">
        <v>58</v>
      </c>
      <c r="AU10" t="s">
        <v>59</v>
      </c>
    </row>
    <row r="11" spans="1:47" x14ac:dyDescent="0.25">
      <c r="A11">
        <v>105212704</v>
      </c>
      <c r="B11" t="s">
        <v>43</v>
      </c>
      <c r="C11" t="s">
        <v>44</v>
      </c>
      <c r="D11" t="s">
        <v>45</v>
      </c>
      <c r="E11" s="1">
        <v>40944</v>
      </c>
      <c r="F11" t="s">
        <v>46</v>
      </c>
      <c r="G11" t="s">
        <v>47</v>
      </c>
      <c r="H11" t="s">
        <v>48</v>
      </c>
      <c r="I11" t="s">
        <v>49</v>
      </c>
      <c r="J11" t="s">
        <v>68</v>
      </c>
      <c r="K11" t="s">
        <v>51</v>
      </c>
      <c r="L11">
        <v>1.72</v>
      </c>
      <c r="M11">
        <v>1720</v>
      </c>
      <c r="N11" t="s">
        <v>52</v>
      </c>
      <c r="O11">
        <v>0</v>
      </c>
      <c r="P11">
        <v>0</v>
      </c>
      <c r="Q11">
        <v>0</v>
      </c>
      <c r="R11">
        <v>1160</v>
      </c>
      <c r="S11">
        <v>1.99</v>
      </c>
      <c r="T11">
        <v>-46.9</v>
      </c>
      <c r="U11">
        <v>0</v>
      </c>
      <c r="V11">
        <v>0</v>
      </c>
      <c r="W11">
        <v>0</v>
      </c>
      <c r="X11" t="str">
        <f t="shared" si="0"/>
        <v>SFmCZ14</v>
      </c>
      <c r="Y11" s="2">
        <v>755</v>
      </c>
      <c r="Z11" s="2">
        <v>1.39</v>
      </c>
      <c r="AA11" s="2">
        <v>-47.3</v>
      </c>
      <c r="AB11" s="5">
        <v>54.4</v>
      </c>
      <c r="AC11" s="5">
        <v>9.2899999999999996E-2</v>
      </c>
      <c r="AD11" s="5">
        <v>-0.55100000000000005</v>
      </c>
      <c r="AE11" s="2">
        <f t="shared" si="1"/>
        <v>700.6</v>
      </c>
      <c r="AF11" s="2">
        <f t="shared" si="2"/>
        <v>1.2970999999999999</v>
      </c>
      <c r="AG11" s="2">
        <f t="shared" si="3"/>
        <v>-47.3</v>
      </c>
      <c r="AJ11">
        <v>2</v>
      </c>
      <c r="AK11" t="s">
        <v>53</v>
      </c>
      <c r="AL11" t="s">
        <v>54</v>
      </c>
      <c r="AM11" t="s">
        <v>69</v>
      </c>
      <c r="AN11" t="s">
        <v>46</v>
      </c>
      <c r="AO11" t="s">
        <v>43</v>
      </c>
      <c r="AP11" t="s">
        <v>56</v>
      </c>
      <c r="AQ11" t="s">
        <v>57</v>
      </c>
      <c r="AS11" t="s">
        <v>56</v>
      </c>
      <c r="AT11" t="s">
        <v>58</v>
      </c>
      <c r="AU11" t="s">
        <v>59</v>
      </c>
    </row>
    <row r="12" spans="1:47" x14ac:dyDescent="0.25">
      <c r="A12">
        <v>105212705</v>
      </c>
      <c r="B12" t="s">
        <v>43</v>
      </c>
      <c r="C12" t="s">
        <v>44</v>
      </c>
      <c r="D12" t="s">
        <v>45</v>
      </c>
      <c r="E12" s="1">
        <v>40944</v>
      </c>
      <c r="F12" t="s">
        <v>46</v>
      </c>
      <c r="G12" t="s">
        <v>47</v>
      </c>
      <c r="H12" t="s">
        <v>48</v>
      </c>
      <c r="I12" t="s">
        <v>49</v>
      </c>
      <c r="J12" t="s">
        <v>70</v>
      </c>
      <c r="K12" t="s">
        <v>51</v>
      </c>
      <c r="L12">
        <v>1.7</v>
      </c>
      <c r="M12">
        <v>1700</v>
      </c>
      <c r="N12" t="s">
        <v>52</v>
      </c>
      <c r="O12">
        <v>0</v>
      </c>
      <c r="P12">
        <v>0</v>
      </c>
      <c r="Q12">
        <v>0</v>
      </c>
      <c r="R12">
        <v>2370</v>
      </c>
      <c r="S12">
        <v>2.06</v>
      </c>
      <c r="T12">
        <v>-11.7</v>
      </c>
      <c r="U12">
        <v>0</v>
      </c>
      <c r="V12">
        <v>0</v>
      </c>
      <c r="W12">
        <v>0</v>
      </c>
      <c r="X12" t="str">
        <f t="shared" si="0"/>
        <v>SFmCZ15</v>
      </c>
      <c r="Y12" s="2">
        <v>1400</v>
      </c>
      <c r="Z12" s="2">
        <v>1.4</v>
      </c>
      <c r="AA12" s="2">
        <v>-11.8</v>
      </c>
      <c r="AB12" s="5">
        <v>62.7</v>
      </c>
      <c r="AC12" s="5">
        <v>7.51E-2</v>
      </c>
      <c r="AD12" s="5">
        <v>-0.20100000000000001</v>
      </c>
      <c r="AE12" s="2">
        <f t="shared" si="1"/>
        <v>1337.3</v>
      </c>
      <c r="AF12" s="2">
        <f t="shared" si="2"/>
        <v>1.3249</v>
      </c>
      <c r="AG12" s="2">
        <f t="shared" si="3"/>
        <v>-11.8</v>
      </c>
      <c r="AJ12">
        <v>2</v>
      </c>
      <c r="AK12" t="s">
        <v>53</v>
      </c>
      <c r="AL12" t="s">
        <v>54</v>
      </c>
      <c r="AM12" t="s">
        <v>71</v>
      </c>
      <c r="AN12" t="s">
        <v>46</v>
      </c>
      <c r="AO12" t="s">
        <v>43</v>
      </c>
      <c r="AP12" t="s">
        <v>56</v>
      </c>
      <c r="AQ12" t="s">
        <v>57</v>
      </c>
      <c r="AS12" t="s">
        <v>56</v>
      </c>
      <c r="AT12" t="s">
        <v>58</v>
      </c>
      <c r="AU12" t="s">
        <v>59</v>
      </c>
    </row>
    <row r="13" spans="1:47" x14ac:dyDescent="0.25">
      <c r="A13">
        <v>105212706</v>
      </c>
      <c r="B13" t="s">
        <v>43</v>
      </c>
      <c r="C13" t="s">
        <v>44</v>
      </c>
      <c r="D13" t="s">
        <v>45</v>
      </c>
      <c r="E13" s="1">
        <v>40944</v>
      </c>
      <c r="F13" t="s">
        <v>46</v>
      </c>
      <c r="G13" t="s">
        <v>47</v>
      </c>
      <c r="H13" t="s">
        <v>48</v>
      </c>
      <c r="I13" t="s">
        <v>49</v>
      </c>
      <c r="J13" t="s">
        <v>72</v>
      </c>
      <c r="K13" t="s">
        <v>51</v>
      </c>
      <c r="L13">
        <v>1.72</v>
      </c>
      <c r="M13">
        <v>1720</v>
      </c>
      <c r="N13" t="s">
        <v>52</v>
      </c>
      <c r="O13">
        <v>0</v>
      </c>
      <c r="P13">
        <v>0</v>
      </c>
      <c r="Q13">
        <v>0</v>
      </c>
      <c r="R13">
        <v>299</v>
      </c>
      <c r="S13">
        <v>1.53</v>
      </c>
      <c r="T13">
        <v>-128</v>
      </c>
      <c r="U13">
        <v>0</v>
      </c>
      <c r="V13">
        <v>0</v>
      </c>
      <c r="W13">
        <v>0</v>
      </c>
      <c r="X13" t="str">
        <f t="shared" si="0"/>
        <v>SFmCZ16</v>
      </c>
      <c r="Y13" s="2">
        <v>131</v>
      </c>
      <c r="Z13" s="2">
        <v>0.97599999999999998</v>
      </c>
      <c r="AA13" s="2">
        <v>-130</v>
      </c>
      <c r="AB13" s="5">
        <v>41</v>
      </c>
      <c r="AC13" s="5">
        <v>5.8799999999999998E-2</v>
      </c>
      <c r="AD13" s="5">
        <v>-1.74</v>
      </c>
      <c r="AE13" s="2">
        <f t="shared" si="1"/>
        <v>90</v>
      </c>
      <c r="AF13" s="2">
        <f t="shared" si="2"/>
        <v>0.91720000000000002</v>
      </c>
      <c r="AG13" s="2">
        <f t="shared" si="3"/>
        <v>-130</v>
      </c>
      <c r="AJ13">
        <v>2</v>
      </c>
      <c r="AK13" t="s">
        <v>53</v>
      </c>
      <c r="AL13" t="s">
        <v>54</v>
      </c>
      <c r="AM13" t="s">
        <v>73</v>
      </c>
      <c r="AN13" t="s">
        <v>46</v>
      </c>
      <c r="AO13" t="s">
        <v>43</v>
      </c>
      <c r="AP13" t="s">
        <v>56</v>
      </c>
      <c r="AQ13" t="s">
        <v>57</v>
      </c>
      <c r="AS13" t="s">
        <v>56</v>
      </c>
      <c r="AT13" t="s">
        <v>58</v>
      </c>
      <c r="AU13" t="s">
        <v>59</v>
      </c>
    </row>
    <row r="14" spans="1:47" x14ac:dyDescent="0.25">
      <c r="A14">
        <v>105212707</v>
      </c>
      <c r="B14" t="s">
        <v>43</v>
      </c>
      <c r="C14" t="s">
        <v>44</v>
      </c>
      <c r="D14" t="s">
        <v>45</v>
      </c>
      <c r="E14" s="1">
        <v>40944</v>
      </c>
      <c r="F14" t="s">
        <v>46</v>
      </c>
      <c r="G14" t="s">
        <v>74</v>
      </c>
      <c r="H14" t="s">
        <v>48</v>
      </c>
      <c r="I14" t="s">
        <v>49</v>
      </c>
      <c r="J14" t="s">
        <v>50</v>
      </c>
      <c r="K14" t="s">
        <v>51</v>
      </c>
      <c r="L14">
        <v>1</v>
      </c>
      <c r="M14">
        <v>1000</v>
      </c>
      <c r="N14" t="s">
        <v>52</v>
      </c>
      <c r="O14">
        <v>0</v>
      </c>
      <c r="P14">
        <v>0</v>
      </c>
      <c r="Q14">
        <v>0</v>
      </c>
      <c r="R14">
        <v>187</v>
      </c>
      <c r="S14">
        <v>1.02</v>
      </c>
      <c r="T14">
        <v>-5.52</v>
      </c>
      <c r="U14">
        <v>0</v>
      </c>
      <c r="V14">
        <v>0</v>
      </c>
      <c r="W14">
        <v>0</v>
      </c>
      <c r="X14" t="str">
        <f t="shared" si="0"/>
        <v>MFmCZ06</v>
      </c>
      <c r="Y14" s="2">
        <v>100</v>
      </c>
      <c r="Z14" s="2">
        <v>0.57499999999999996</v>
      </c>
      <c r="AA14" s="2">
        <v>-5.82</v>
      </c>
      <c r="AB14" s="5">
        <v>9.6999999999999993</v>
      </c>
      <c r="AC14" s="5">
        <v>8.5400000000000007E-3</v>
      </c>
      <c r="AD14" s="5">
        <v>-0.253</v>
      </c>
      <c r="AE14" s="2">
        <f t="shared" si="1"/>
        <v>90.3</v>
      </c>
      <c r="AF14" s="2">
        <f t="shared" si="2"/>
        <v>0.56645999999999996</v>
      </c>
      <c r="AG14" s="2">
        <f t="shared" si="3"/>
        <v>-5.82</v>
      </c>
      <c r="AJ14">
        <v>2</v>
      </c>
      <c r="AK14" t="s">
        <v>75</v>
      </c>
      <c r="AL14" t="s">
        <v>54</v>
      </c>
      <c r="AM14" t="s">
        <v>55</v>
      </c>
      <c r="AN14" t="s">
        <v>46</v>
      </c>
      <c r="AO14" t="s">
        <v>43</v>
      </c>
      <c r="AP14" t="s">
        <v>56</v>
      </c>
      <c r="AQ14" t="s">
        <v>57</v>
      </c>
      <c r="AS14" t="s">
        <v>56</v>
      </c>
      <c r="AT14" t="s">
        <v>58</v>
      </c>
      <c r="AU14" t="s">
        <v>59</v>
      </c>
    </row>
    <row r="15" spans="1:47" x14ac:dyDescent="0.25">
      <c r="A15">
        <v>105212708</v>
      </c>
      <c r="B15" t="s">
        <v>43</v>
      </c>
      <c r="C15" t="s">
        <v>44</v>
      </c>
      <c r="D15" t="s">
        <v>45</v>
      </c>
      <c r="E15" s="1">
        <v>40944</v>
      </c>
      <c r="F15" t="s">
        <v>46</v>
      </c>
      <c r="G15" t="s">
        <v>74</v>
      </c>
      <c r="H15" t="s">
        <v>48</v>
      </c>
      <c r="I15" t="s">
        <v>49</v>
      </c>
      <c r="J15" t="s">
        <v>60</v>
      </c>
      <c r="K15" t="s">
        <v>51</v>
      </c>
      <c r="L15">
        <v>1.02</v>
      </c>
      <c r="M15">
        <v>1020</v>
      </c>
      <c r="N15" t="s">
        <v>52</v>
      </c>
      <c r="O15">
        <v>0</v>
      </c>
      <c r="P15">
        <v>0</v>
      </c>
      <c r="Q15">
        <v>0</v>
      </c>
      <c r="R15">
        <v>426</v>
      </c>
      <c r="S15">
        <v>1.06</v>
      </c>
      <c r="T15">
        <v>-4.97</v>
      </c>
      <c r="U15">
        <v>0</v>
      </c>
      <c r="V15">
        <v>0</v>
      </c>
      <c r="W15">
        <v>0</v>
      </c>
      <c r="X15" t="str">
        <f t="shared" si="0"/>
        <v>MFmCZ08</v>
      </c>
      <c r="Y15" s="2">
        <v>229</v>
      </c>
      <c r="Z15" s="2">
        <v>0.69</v>
      </c>
      <c r="AA15" s="2">
        <v>-5.21</v>
      </c>
      <c r="AB15" s="5">
        <v>16.399999999999999</v>
      </c>
      <c r="AC15" s="5">
        <v>7.0800000000000002E-2</v>
      </c>
      <c r="AD15" s="5">
        <v>-0.43099999999999999</v>
      </c>
      <c r="AE15" s="2">
        <f t="shared" si="1"/>
        <v>212.6</v>
      </c>
      <c r="AF15" s="2">
        <f t="shared" si="2"/>
        <v>0.61919999999999997</v>
      </c>
      <c r="AG15" s="2">
        <f t="shared" si="3"/>
        <v>-5.21</v>
      </c>
      <c r="AJ15">
        <v>2</v>
      </c>
      <c r="AK15" t="s">
        <v>75</v>
      </c>
      <c r="AL15" t="s">
        <v>54</v>
      </c>
      <c r="AM15" t="s">
        <v>61</v>
      </c>
      <c r="AN15" t="s">
        <v>46</v>
      </c>
      <c r="AO15" t="s">
        <v>43</v>
      </c>
      <c r="AP15" t="s">
        <v>56</v>
      </c>
      <c r="AQ15" t="s">
        <v>57</v>
      </c>
      <c r="AS15" t="s">
        <v>56</v>
      </c>
      <c r="AT15" t="s">
        <v>58</v>
      </c>
      <c r="AU15" t="s">
        <v>59</v>
      </c>
    </row>
    <row r="16" spans="1:47" x14ac:dyDescent="0.25">
      <c r="A16">
        <v>105212709</v>
      </c>
      <c r="B16" t="s">
        <v>43</v>
      </c>
      <c r="C16" t="s">
        <v>44</v>
      </c>
      <c r="D16" t="s">
        <v>45</v>
      </c>
      <c r="E16" s="1">
        <v>40944</v>
      </c>
      <c r="F16" t="s">
        <v>46</v>
      </c>
      <c r="G16" t="s">
        <v>74</v>
      </c>
      <c r="H16" t="s">
        <v>48</v>
      </c>
      <c r="I16" t="s">
        <v>49</v>
      </c>
      <c r="J16" t="s">
        <v>62</v>
      </c>
      <c r="K16" t="s">
        <v>51</v>
      </c>
      <c r="L16">
        <v>1.1499999999999999</v>
      </c>
      <c r="M16">
        <v>1150</v>
      </c>
      <c r="N16" t="s">
        <v>52</v>
      </c>
      <c r="O16">
        <v>0</v>
      </c>
      <c r="P16">
        <v>0</v>
      </c>
      <c r="Q16">
        <v>0</v>
      </c>
      <c r="R16">
        <v>581</v>
      </c>
      <c r="S16">
        <v>1.02</v>
      </c>
      <c r="T16">
        <v>-5.0999999999999996</v>
      </c>
      <c r="U16">
        <v>0</v>
      </c>
      <c r="V16">
        <v>0</v>
      </c>
      <c r="W16">
        <v>0</v>
      </c>
      <c r="X16" t="str">
        <f t="shared" si="0"/>
        <v>MFmCZ09</v>
      </c>
      <c r="Y16" s="2">
        <v>308</v>
      </c>
      <c r="Z16" s="2">
        <v>0.65100000000000002</v>
      </c>
      <c r="AA16" s="2">
        <v>-5.34</v>
      </c>
      <c r="AB16" s="5">
        <v>22.5</v>
      </c>
      <c r="AC16" s="5">
        <v>5.0500000000000003E-2</v>
      </c>
      <c r="AD16" s="5">
        <v>-0.46</v>
      </c>
      <c r="AE16" s="2">
        <f t="shared" si="1"/>
        <v>285.5</v>
      </c>
      <c r="AF16" s="2">
        <f t="shared" si="2"/>
        <v>0.60050000000000003</v>
      </c>
      <c r="AG16" s="2">
        <f t="shared" si="3"/>
        <v>-5.34</v>
      </c>
      <c r="AJ16">
        <v>2</v>
      </c>
      <c r="AK16" t="s">
        <v>75</v>
      </c>
      <c r="AL16" t="s">
        <v>54</v>
      </c>
      <c r="AM16" t="s">
        <v>63</v>
      </c>
      <c r="AN16" t="s">
        <v>46</v>
      </c>
      <c r="AO16" t="s">
        <v>43</v>
      </c>
      <c r="AP16" t="s">
        <v>56</v>
      </c>
      <c r="AQ16" t="s">
        <v>57</v>
      </c>
      <c r="AS16" t="s">
        <v>56</v>
      </c>
      <c r="AT16" t="s">
        <v>58</v>
      </c>
      <c r="AU16" t="s">
        <v>59</v>
      </c>
    </row>
    <row r="17" spans="1:47" x14ac:dyDescent="0.25">
      <c r="A17">
        <v>105212710</v>
      </c>
      <c r="B17" t="s">
        <v>43</v>
      </c>
      <c r="C17" t="s">
        <v>44</v>
      </c>
      <c r="D17" t="s">
        <v>45</v>
      </c>
      <c r="E17" s="1">
        <v>40944</v>
      </c>
      <c r="F17" t="s">
        <v>46</v>
      </c>
      <c r="G17" t="s">
        <v>74</v>
      </c>
      <c r="H17" t="s">
        <v>48</v>
      </c>
      <c r="I17" t="s">
        <v>49</v>
      </c>
      <c r="J17" t="s">
        <v>64</v>
      </c>
      <c r="K17" t="s">
        <v>51</v>
      </c>
      <c r="L17">
        <v>1.17</v>
      </c>
      <c r="M17">
        <v>1170</v>
      </c>
      <c r="N17" t="s">
        <v>52</v>
      </c>
      <c r="O17">
        <v>0</v>
      </c>
      <c r="P17">
        <v>0</v>
      </c>
      <c r="Q17">
        <v>0</v>
      </c>
      <c r="R17">
        <v>818</v>
      </c>
      <c r="S17">
        <v>1.19</v>
      </c>
      <c r="T17">
        <v>-7.56</v>
      </c>
      <c r="U17">
        <v>0</v>
      </c>
      <c r="V17">
        <v>0</v>
      </c>
      <c r="W17">
        <v>0</v>
      </c>
      <c r="X17" t="str">
        <f t="shared" si="0"/>
        <v>MFmCZ10</v>
      </c>
      <c r="Y17" s="2">
        <v>450</v>
      </c>
      <c r="Z17" s="2">
        <v>0.75</v>
      </c>
      <c r="AA17" s="2">
        <v>-7.86</v>
      </c>
      <c r="AB17" s="5">
        <v>29.4</v>
      </c>
      <c r="AC17" s="5">
        <v>7.2300000000000003E-2</v>
      </c>
      <c r="AD17" s="5">
        <v>-0.46700000000000003</v>
      </c>
      <c r="AE17" s="2">
        <f t="shared" si="1"/>
        <v>420.6</v>
      </c>
      <c r="AF17" s="2">
        <f t="shared" si="2"/>
        <v>0.67769999999999997</v>
      </c>
      <c r="AG17" s="2">
        <f t="shared" si="3"/>
        <v>-7.86</v>
      </c>
      <c r="AJ17">
        <v>2</v>
      </c>
      <c r="AK17" t="s">
        <v>75</v>
      </c>
      <c r="AL17" t="s">
        <v>54</v>
      </c>
      <c r="AM17" t="s">
        <v>65</v>
      </c>
      <c r="AN17" t="s">
        <v>46</v>
      </c>
      <c r="AO17" t="s">
        <v>43</v>
      </c>
      <c r="AP17" t="s">
        <v>56</v>
      </c>
      <c r="AQ17" t="s">
        <v>57</v>
      </c>
      <c r="AS17" t="s">
        <v>56</v>
      </c>
      <c r="AT17" t="s">
        <v>58</v>
      </c>
      <c r="AU17" t="s">
        <v>59</v>
      </c>
    </row>
    <row r="18" spans="1:47" x14ac:dyDescent="0.25">
      <c r="A18">
        <v>105212711</v>
      </c>
      <c r="B18" t="s">
        <v>43</v>
      </c>
      <c r="C18" t="s">
        <v>44</v>
      </c>
      <c r="D18" t="s">
        <v>45</v>
      </c>
      <c r="E18" s="1">
        <v>40944</v>
      </c>
      <c r="F18" t="s">
        <v>46</v>
      </c>
      <c r="G18" t="s">
        <v>74</v>
      </c>
      <c r="H18" t="s">
        <v>48</v>
      </c>
      <c r="I18" t="s">
        <v>49</v>
      </c>
      <c r="J18" t="s">
        <v>66</v>
      </c>
      <c r="K18" t="s">
        <v>51</v>
      </c>
      <c r="L18">
        <v>0.98</v>
      </c>
      <c r="M18">
        <v>980</v>
      </c>
      <c r="N18" t="s">
        <v>52</v>
      </c>
      <c r="O18">
        <v>0</v>
      </c>
      <c r="P18">
        <v>0</v>
      </c>
      <c r="Q18">
        <v>0</v>
      </c>
      <c r="R18">
        <v>1010</v>
      </c>
      <c r="S18">
        <v>1.19</v>
      </c>
      <c r="T18">
        <v>-16.7</v>
      </c>
      <c r="U18">
        <v>0</v>
      </c>
      <c r="V18">
        <v>0</v>
      </c>
      <c r="W18">
        <v>0</v>
      </c>
      <c r="X18" t="str">
        <f t="shared" si="0"/>
        <v>MFmCZ13</v>
      </c>
      <c r="Y18" s="2">
        <v>575</v>
      </c>
      <c r="Z18" s="2">
        <v>0.76400000000000001</v>
      </c>
      <c r="AA18" s="2">
        <v>-17.2</v>
      </c>
      <c r="AB18" s="5">
        <v>48.7</v>
      </c>
      <c r="AC18" s="5">
        <v>8.0799999999999997E-2</v>
      </c>
      <c r="AD18" s="5">
        <v>-0.68100000000000005</v>
      </c>
      <c r="AE18" s="2">
        <f t="shared" si="1"/>
        <v>526.29999999999995</v>
      </c>
      <c r="AF18" s="2">
        <f t="shared" si="2"/>
        <v>0.68320000000000003</v>
      </c>
      <c r="AG18" s="2">
        <f t="shared" si="3"/>
        <v>-17.2</v>
      </c>
      <c r="AJ18">
        <v>2</v>
      </c>
      <c r="AK18" t="s">
        <v>75</v>
      </c>
      <c r="AL18" t="s">
        <v>54</v>
      </c>
      <c r="AM18" t="s">
        <v>67</v>
      </c>
      <c r="AN18" t="s">
        <v>46</v>
      </c>
      <c r="AO18" t="s">
        <v>43</v>
      </c>
      <c r="AP18" t="s">
        <v>56</v>
      </c>
      <c r="AQ18" t="s">
        <v>57</v>
      </c>
      <c r="AS18" t="s">
        <v>56</v>
      </c>
      <c r="AT18" t="s">
        <v>58</v>
      </c>
      <c r="AU18" t="s">
        <v>59</v>
      </c>
    </row>
    <row r="19" spans="1:47" x14ac:dyDescent="0.25">
      <c r="A19">
        <v>105212712</v>
      </c>
      <c r="B19" t="s">
        <v>43</v>
      </c>
      <c r="C19" t="s">
        <v>44</v>
      </c>
      <c r="D19" t="s">
        <v>45</v>
      </c>
      <c r="E19" s="1">
        <v>40944</v>
      </c>
      <c r="F19" t="s">
        <v>46</v>
      </c>
      <c r="G19" t="s">
        <v>74</v>
      </c>
      <c r="H19" t="s">
        <v>48</v>
      </c>
      <c r="I19" t="s">
        <v>49</v>
      </c>
      <c r="J19" t="s">
        <v>68</v>
      </c>
      <c r="K19" t="s">
        <v>51</v>
      </c>
      <c r="L19">
        <v>1.25</v>
      </c>
      <c r="M19">
        <v>1250</v>
      </c>
      <c r="N19" t="s">
        <v>52</v>
      </c>
      <c r="O19">
        <v>0</v>
      </c>
      <c r="P19">
        <v>0</v>
      </c>
      <c r="Q19">
        <v>0</v>
      </c>
      <c r="R19">
        <v>973</v>
      </c>
      <c r="S19">
        <v>1.46</v>
      </c>
      <c r="T19">
        <v>-15</v>
      </c>
      <c r="U19">
        <v>0</v>
      </c>
      <c r="V19">
        <v>0</v>
      </c>
      <c r="W19">
        <v>0</v>
      </c>
      <c r="X19" t="str">
        <f t="shared" si="0"/>
        <v>MFmCZ14</v>
      </c>
      <c r="Y19" s="2">
        <v>631</v>
      </c>
      <c r="Z19" s="2">
        <v>0.996</v>
      </c>
      <c r="AA19" s="2">
        <v>-15.4</v>
      </c>
      <c r="AB19" s="5">
        <v>54.4</v>
      </c>
      <c r="AC19" s="5">
        <v>9.2899999999999996E-2</v>
      </c>
      <c r="AD19" s="5">
        <v>-0.55100000000000005</v>
      </c>
      <c r="AE19" s="2">
        <f t="shared" si="1"/>
        <v>576.6</v>
      </c>
      <c r="AF19" s="2">
        <f t="shared" si="2"/>
        <v>0.90310000000000001</v>
      </c>
      <c r="AG19" s="2">
        <f t="shared" si="3"/>
        <v>-15.4</v>
      </c>
      <c r="AJ19">
        <v>2</v>
      </c>
      <c r="AK19" t="s">
        <v>75</v>
      </c>
      <c r="AL19" t="s">
        <v>54</v>
      </c>
      <c r="AM19" t="s">
        <v>69</v>
      </c>
      <c r="AN19" t="s">
        <v>46</v>
      </c>
      <c r="AO19" t="s">
        <v>43</v>
      </c>
      <c r="AP19" t="s">
        <v>56</v>
      </c>
      <c r="AQ19" t="s">
        <v>57</v>
      </c>
      <c r="AS19" t="s">
        <v>56</v>
      </c>
      <c r="AT19" t="s">
        <v>58</v>
      </c>
      <c r="AU19" t="s">
        <v>59</v>
      </c>
    </row>
    <row r="20" spans="1:47" x14ac:dyDescent="0.25">
      <c r="A20">
        <v>105212713</v>
      </c>
      <c r="B20" t="s">
        <v>43</v>
      </c>
      <c r="C20" t="s">
        <v>44</v>
      </c>
      <c r="D20" t="s">
        <v>45</v>
      </c>
      <c r="E20" s="1">
        <v>40944</v>
      </c>
      <c r="F20" t="s">
        <v>46</v>
      </c>
      <c r="G20" t="s">
        <v>74</v>
      </c>
      <c r="H20" t="s">
        <v>48</v>
      </c>
      <c r="I20" t="s">
        <v>49</v>
      </c>
      <c r="J20" t="s">
        <v>70</v>
      </c>
      <c r="K20" t="s">
        <v>51</v>
      </c>
      <c r="L20">
        <v>1.24</v>
      </c>
      <c r="M20">
        <v>1240</v>
      </c>
      <c r="N20" t="s">
        <v>52</v>
      </c>
      <c r="O20">
        <v>0</v>
      </c>
      <c r="P20">
        <v>0</v>
      </c>
      <c r="Q20">
        <v>0</v>
      </c>
      <c r="R20">
        <v>1840</v>
      </c>
      <c r="S20">
        <v>1.47</v>
      </c>
      <c r="T20">
        <v>-3.71</v>
      </c>
      <c r="U20">
        <v>0</v>
      </c>
      <c r="V20">
        <v>0</v>
      </c>
      <c r="W20">
        <v>0</v>
      </c>
      <c r="X20" t="str">
        <f t="shared" si="0"/>
        <v>MFmCZ15</v>
      </c>
      <c r="Y20" s="2">
        <v>1090</v>
      </c>
      <c r="Z20" s="2">
        <v>0.99</v>
      </c>
      <c r="AA20" s="2">
        <v>-3.86</v>
      </c>
      <c r="AB20" s="5">
        <v>62.7</v>
      </c>
      <c r="AC20" s="5">
        <v>7.51E-2</v>
      </c>
      <c r="AD20" s="5">
        <v>-0.20100000000000001</v>
      </c>
      <c r="AE20" s="2">
        <f t="shared" si="1"/>
        <v>1027.3</v>
      </c>
      <c r="AF20" s="2">
        <f t="shared" si="2"/>
        <v>0.91490000000000005</v>
      </c>
      <c r="AG20" s="2">
        <f t="shared" si="3"/>
        <v>-3.86</v>
      </c>
      <c r="AJ20">
        <v>2</v>
      </c>
      <c r="AK20" t="s">
        <v>75</v>
      </c>
      <c r="AL20" t="s">
        <v>54</v>
      </c>
      <c r="AM20" t="s">
        <v>71</v>
      </c>
      <c r="AN20" t="s">
        <v>46</v>
      </c>
      <c r="AO20" t="s">
        <v>43</v>
      </c>
      <c r="AP20" t="s">
        <v>56</v>
      </c>
      <c r="AQ20" t="s">
        <v>57</v>
      </c>
      <c r="AS20" t="s">
        <v>56</v>
      </c>
      <c r="AT20" t="s">
        <v>58</v>
      </c>
      <c r="AU20" t="s">
        <v>59</v>
      </c>
    </row>
    <row r="21" spans="1:47" x14ac:dyDescent="0.25">
      <c r="A21">
        <v>105212714</v>
      </c>
      <c r="B21" t="s">
        <v>43</v>
      </c>
      <c r="C21" t="s">
        <v>44</v>
      </c>
      <c r="D21" t="s">
        <v>45</v>
      </c>
      <c r="E21" s="1">
        <v>40944</v>
      </c>
      <c r="F21" t="s">
        <v>46</v>
      </c>
      <c r="G21" t="s">
        <v>74</v>
      </c>
      <c r="H21" t="s">
        <v>48</v>
      </c>
      <c r="I21" t="s">
        <v>49</v>
      </c>
      <c r="J21" t="s">
        <v>72</v>
      </c>
      <c r="K21" t="s">
        <v>51</v>
      </c>
      <c r="L21">
        <v>0.98199999999999998</v>
      </c>
      <c r="M21">
        <v>982</v>
      </c>
      <c r="N21" t="s">
        <v>52</v>
      </c>
      <c r="O21">
        <v>0</v>
      </c>
      <c r="P21">
        <v>0</v>
      </c>
      <c r="Q21">
        <v>0</v>
      </c>
      <c r="R21">
        <v>264</v>
      </c>
      <c r="S21">
        <v>1.1200000000000001</v>
      </c>
      <c r="T21">
        <v>-36.5</v>
      </c>
      <c r="U21">
        <v>0</v>
      </c>
      <c r="V21">
        <v>0</v>
      </c>
      <c r="W21">
        <v>0</v>
      </c>
      <c r="X21" t="str">
        <f t="shared" si="0"/>
        <v>MFmCZ16</v>
      </c>
      <c r="Y21" s="2">
        <v>141</v>
      </c>
      <c r="Z21" s="2">
        <v>0.70399999999999996</v>
      </c>
      <c r="AA21" s="2">
        <v>-37.6</v>
      </c>
      <c r="AB21" s="5">
        <v>41</v>
      </c>
      <c r="AC21" s="5">
        <v>5.8799999999999998E-2</v>
      </c>
      <c r="AD21" s="5">
        <v>-1.74</v>
      </c>
      <c r="AE21" s="2">
        <f t="shared" si="1"/>
        <v>100</v>
      </c>
      <c r="AF21" s="2">
        <f t="shared" si="2"/>
        <v>0.6452</v>
      </c>
      <c r="AG21" s="2">
        <f t="shared" si="3"/>
        <v>-37.6</v>
      </c>
      <c r="AJ21">
        <v>2</v>
      </c>
      <c r="AK21" t="s">
        <v>75</v>
      </c>
      <c r="AL21" t="s">
        <v>54</v>
      </c>
      <c r="AM21" t="s">
        <v>73</v>
      </c>
      <c r="AN21" t="s">
        <v>46</v>
      </c>
      <c r="AO21" t="s">
        <v>43</v>
      </c>
      <c r="AP21" t="s">
        <v>56</v>
      </c>
      <c r="AQ21" t="s">
        <v>57</v>
      </c>
      <c r="AS21" t="s">
        <v>56</v>
      </c>
      <c r="AT21" t="s">
        <v>58</v>
      </c>
      <c r="AU21" t="s">
        <v>59</v>
      </c>
    </row>
    <row r="22" spans="1:47" x14ac:dyDescent="0.25">
      <c r="A22">
        <v>105212715</v>
      </c>
      <c r="B22" t="s">
        <v>43</v>
      </c>
      <c r="C22" t="s">
        <v>44</v>
      </c>
      <c r="D22" t="s">
        <v>45</v>
      </c>
      <c r="E22" s="1">
        <v>40944</v>
      </c>
      <c r="F22" t="s">
        <v>46</v>
      </c>
      <c r="G22" t="s">
        <v>76</v>
      </c>
      <c r="H22" t="s">
        <v>48</v>
      </c>
      <c r="I22" t="s">
        <v>49</v>
      </c>
      <c r="J22" t="s">
        <v>50</v>
      </c>
      <c r="K22" t="s">
        <v>51</v>
      </c>
      <c r="L22">
        <v>1.24</v>
      </c>
      <c r="M22">
        <v>1240</v>
      </c>
      <c r="N22" t="s">
        <v>52</v>
      </c>
      <c r="O22">
        <v>0</v>
      </c>
      <c r="P22">
        <v>0</v>
      </c>
      <c r="Q22">
        <v>0</v>
      </c>
      <c r="R22">
        <v>87</v>
      </c>
      <c r="S22">
        <v>1.93</v>
      </c>
      <c r="T22">
        <v>-35.299999999999997</v>
      </c>
      <c r="U22">
        <v>0</v>
      </c>
      <c r="V22">
        <v>0</v>
      </c>
      <c r="W22">
        <v>0</v>
      </c>
      <c r="X22" t="str">
        <f t="shared" si="0"/>
        <v>DMoCZ06</v>
      </c>
      <c r="Y22" s="2">
        <v>23.7</v>
      </c>
      <c r="Z22" s="2">
        <v>1.01</v>
      </c>
      <c r="AA22" s="2">
        <v>-35.6</v>
      </c>
      <c r="AB22" s="5">
        <v>9.6999999999999993</v>
      </c>
      <c r="AC22" s="5">
        <v>8.5400000000000007E-3</v>
      </c>
      <c r="AD22" s="5">
        <v>-0.253</v>
      </c>
      <c r="AE22" s="2">
        <f t="shared" si="1"/>
        <v>14</v>
      </c>
      <c r="AF22" s="2">
        <f t="shared" si="2"/>
        <v>1.00146</v>
      </c>
      <c r="AG22" s="2">
        <f t="shared" si="3"/>
        <v>-35.6</v>
      </c>
      <c r="AJ22">
        <v>2</v>
      </c>
      <c r="AK22" t="s">
        <v>77</v>
      </c>
      <c r="AL22" t="s">
        <v>54</v>
      </c>
      <c r="AM22" t="s">
        <v>55</v>
      </c>
      <c r="AN22" t="s">
        <v>46</v>
      </c>
      <c r="AO22" t="s">
        <v>43</v>
      </c>
      <c r="AP22" t="s">
        <v>56</v>
      </c>
      <c r="AQ22" t="s">
        <v>57</v>
      </c>
      <c r="AS22" t="s">
        <v>56</v>
      </c>
      <c r="AT22" t="s">
        <v>58</v>
      </c>
      <c r="AU22" t="s">
        <v>59</v>
      </c>
    </row>
    <row r="23" spans="1:47" x14ac:dyDescent="0.25">
      <c r="A23">
        <v>105212716</v>
      </c>
      <c r="B23" t="s">
        <v>43</v>
      </c>
      <c r="C23" t="s">
        <v>44</v>
      </c>
      <c r="D23" t="s">
        <v>45</v>
      </c>
      <c r="E23" s="1">
        <v>40944</v>
      </c>
      <c r="F23" t="s">
        <v>46</v>
      </c>
      <c r="G23" t="s">
        <v>76</v>
      </c>
      <c r="H23" t="s">
        <v>48</v>
      </c>
      <c r="I23" t="s">
        <v>49</v>
      </c>
      <c r="J23" t="s">
        <v>60</v>
      </c>
      <c r="K23" t="s">
        <v>51</v>
      </c>
      <c r="L23">
        <v>1.24</v>
      </c>
      <c r="M23">
        <v>1240</v>
      </c>
      <c r="N23" t="s">
        <v>52</v>
      </c>
      <c r="O23">
        <v>0</v>
      </c>
      <c r="P23">
        <v>0</v>
      </c>
      <c r="Q23">
        <v>0</v>
      </c>
      <c r="R23">
        <v>527</v>
      </c>
      <c r="S23">
        <v>2.8</v>
      </c>
      <c r="T23">
        <v>-36.700000000000003</v>
      </c>
      <c r="U23">
        <v>0</v>
      </c>
      <c r="V23">
        <v>0</v>
      </c>
      <c r="W23">
        <v>0</v>
      </c>
      <c r="X23" t="str">
        <f t="shared" si="0"/>
        <v>DMoCZ08</v>
      </c>
      <c r="Y23" s="2">
        <v>181</v>
      </c>
      <c r="Z23" s="2">
        <v>1.44</v>
      </c>
      <c r="AA23" s="2">
        <v>-37</v>
      </c>
      <c r="AB23" s="5">
        <v>16.399999999999999</v>
      </c>
      <c r="AC23" s="5">
        <v>7.0800000000000002E-2</v>
      </c>
      <c r="AD23" s="5">
        <v>-0.43099999999999999</v>
      </c>
      <c r="AE23" s="2">
        <f t="shared" si="1"/>
        <v>164.6</v>
      </c>
      <c r="AF23" s="2">
        <f t="shared" si="2"/>
        <v>1.3692</v>
      </c>
      <c r="AG23" s="2">
        <f t="shared" si="3"/>
        <v>-37</v>
      </c>
      <c r="AJ23">
        <v>2</v>
      </c>
      <c r="AK23" t="s">
        <v>77</v>
      </c>
      <c r="AL23" t="s">
        <v>54</v>
      </c>
      <c r="AM23" t="s">
        <v>61</v>
      </c>
      <c r="AN23" t="s">
        <v>46</v>
      </c>
      <c r="AO23" t="s">
        <v>43</v>
      </c>
      <c r="AP23" t="s">
        <v>56</v>
      </c>
      <c r="AQ23" t="s">
        <v>57</v>
      </c>
      <c r="AS23" t="s">
        <v>56</v>
      </c>
      <c r="AT23" t="s">
        <v>58</v>
      </c>
      <c r="AU23" t="s">
        <v>59</v>
      </c>
    </row>
    <row r="24" spans="1:47" x14ac:dyDescent="0.25">
      <c r="A24">
        <v>105212717</v>
      </c>
      <c r="B24" t="s">
        <v>43</v>
      </c>
      <c r="C24" t="s">
        <v>44</v>
      </c>
      <c r="D24" t="s">
        <v>45</v>
      </c>
      <c r="E24" s="1">
        <v>40944</v>
      </c>
      <c r="F24" t="s">
        <v>46</v>
      </c>
      <c r="G24" t="s">
        <v>76</v>
      </c>
      <c r="H24" t="s">
        <v>48</v>
      </c>
      <c r="I24" t="s">
        <v>49</v>
      </c>
      <c r="J24" t="s">
        <v>62</v>
      </c>
      <c r="K24" t="s">
        <v>51</v>
      </c>
      <c r="L24">
        <v>1.24</v>
      </c>
      <c r="M24">
        <v>1240</v>
      </c>
      <c r="N24" t="s">
        <v>52</v>
      </c>
      <c r="O24">
        <v>0</v>
      </c>
      <c r="P24">
        <v>0</v>
      </c>
      <c r="Q24">
        <v>0</v>
      </c>
      <c r="R24">
        <v>661</v>
      </c>
      <c r="S24">
        <v>2.0099999999999998</v>
      </c>
      <c r="T24">
        <v>-38</v>
      </c>
      <c r="U24">
        <v>0</v>
      </c>
      <c r="V24">
        <v>0</v>
      </c>
      <c r="W24">
        <v>0</v>
      </c>
      <c r="X24" t="str">
        <f t="shared" si="0"/>
        <v>DMoCZ09</v>
      </c>
      <c r="Y24" s="2">
        <v>247</v>
      </c>
      <c r="Z24" s="2">
        <v>1.08</v>
      </c>
      <c r="AA24" s="2">
        <v>-38.299999999999997</v>
      </c>
      <c r="AB24" s="5">
        <v>22.5</v>
      </c>
      <c r="AC24" s="5">
        <v>5.0500000000000003E-2</v>
      </c>
      <c r="AD24" s="5">
        <v>-0.46</v>
      </c>
      <c r="AE24" s="2">
        <f t="shared" si="1"/>
        <v>224.5</v>
      </c>
      <c r="AF24" s="2">
        <f t="shared" si="2"/>
        <v>1.0295000000000001</v>
      </c>
      <c r="AG24" s="2">
        <f t="shared" si="3"/>
        <v>-38.299999999999997</v>
      </c>
      <c r="AJ24">
        <v>2</v>
      </c>
      <c r="AK24" t="s">
        <v>77</v>
      </c>
      <c r="AL24" t="s">
        <v>54</v>
      </c>
      <c r="AM24" t="s">
        <v>63</v>
      </c>
      <c r="AN24" t="s">
        <v>46</v>
      </c>
      <c r="AO24" t="s">
        <v>43</v>
      </c>
      <c r="AP24" t="s">
        <v>56</v>
      </c>
      <c r="AQ24" t="s">
        <v>57</v>
      </c>
      <c r="AS24" t="s">
        <v>56</v>
      </c>
      <c r="AT24" t="s">
        <v>58</v>
      </c>
      <c r="AU24" t="s">
        <v>59</v>
      </c>
    </row>
    <row r="25" spans="1:47" x14ac:dyDescent="0.25">
      <c r="A25">
        <v>105212718</v>
      </c>
      <c r="B25" t="s">
        <v>43</v>
      </c>
      <c r="C25" t="s">
        <v>44</v>
      </c>
      <c r="D25" t="s">
        <v>45</v>
      </c>
      <c r="E25" s="1">
        <v>40944</v>
      </c>
      <c r="F25" t="s">
        <v>46</v>
      </c>
      <c r="G25" t="s">
        <v>76</v>
      </c>
      <c r="H25" t="s">
        <v>48</v>
      </c>
      <c r="I25" t="s">
        <v>49</v>
      </c>
      <c r="J25" t="s">
        <v>64</v>
      </c>
      <c r="K25" t="s">
        <v>51</v>
      </c>
      <c r="L25">
        <v>1.24</v>
      </c>
      <c r="M25">
        <v>1240</v>
      </c>
      <c r="N25" t="s">
        <v>52</v>
      </c>
      <c r="O25">
        <v>0</v>
      </c>
      <c r="P25">
        <v>0</v>
      </c>
      <c r="Q25">
        <v>0</v>
      </c>
      <c r="R25">
        <v>1180</v>
      </c>
      <c r="S25">
        <v>2.5099999999999998</v>
      </c>
      <c r="T25">
        <v>-53.5</v>
      </c>
      <c r="U25">
        <v>0</v>
      </c>
      <c r="V25">
        <v>0</v>
      </c>
      <c r="W25">
        <v>0</v>
      </c>
      <c r="X25" t="str">
        <f t="shared" si="0"/>
        <v>DMoCZ10</v>
      </c>
      <c r="Y25" s="2">
        <v>423</v>
      </c>
      <c r="Z25" s="2">
        <v>1.1499999999999999</v>
      </c>
      <c r="AA25" s="2">
        <v>-53.9</v>
      </c>
      <c r="AB25" s="5">
        <v>29.4</v>
      </c>
      <c r="AC25" s="5">
        <v>7.2300000000000003E-2</v>
      </c>
      <c r="AD25" s="5">
        <v>-0.46700000000000003</v>
      </c>
      <c r="AE25" s="2">
        <f t="shared" si="1"/>
        <v>393.6</v>
      </c>
      <c r="AF25" s="2">
        <f t="shared" si="2"/>
        <v>1.0776999999999999</v>
      </c>
      <c r="AG25" s="2">
        <f t="shared" si="3"/>
        <v>-53.9</v>
      </c>
      <c r="AJ25">
        <v>2</v>
      </c>
      <c r="AK25" t="s">
        <v>77</v>
      </c>
      <c r="AL25" t="s">
        <v>54</v>
      </c>
      <c r="AM25" t="s">
        <v>65</v>
      </c>
      <c r="AN25" t="s">
        <v>46</v>
      </c>
      <c r="AO25" t="s">
        <v>43</v>
      </c>
      <c r="AP25" t="s">
        <v>56</v>
      </c>
      <c r="AQ25" t="s">
        <v>57</v>
      </c>
      <c r="AS25" t="s">
        <v>56</v>
      </c>
      <c r="AT25" t="s">
        <v>58</v>
      </c>
      <c r="AU25" t="s">
        <v>59</v>
      </c>
    </row>
    <row r="26" spans="1:47" x14ac:dyDescent="0.25">
      <c r="A26">
        <v>105212719</v>
      </c>
      <c r="B26" t="s">
        <v>43</v>
      </c>
      <c r="C26" t="s">
        <v>44</v>
      </c>
      <c r="D26" t="s">
        <v>45</v>
      </c>
      <c r="E26" s="1">
        <v>40944</v>
      </c>
      <c r="F26" t="s">
        <v>46</v>
      </c>
      <c r="G26" t="s">
        <v>76</v>
      </c>
      <c r="H26" t="s">
        <v>48</v>
      </c>
      <c r="I26" t="s">
        <v>49</v>
      </c>
      <c r="J26" t="s">
        <v>66</v>
      </c>
      <c r="K26" t="s">
        <v>51</v>
      </c>
      <c r="L26">
        <v>1.24</v>
      </c>
      <c r="M26">
        <v>1240</v>
      </c>
      <c r="N26" t="s">
        <v>52</v>
      </c>
      <c r="O26">
        <v>0</v>
      </c>
      <c r="P26">
        <v>0</v>
      </c>
      <c r="Q26">
        <v>0</v>
      </c>
      <c r="R26">
        <v>1620</v>
      </c>
      <c r="S26">
        <v>2.86</v>
      </c>
      <c r="T26">
        <v>-61.6</v>
      </c>
      <c r="U26">
        <v>0</v>
      </c>
      <c r="V26">
        <v>0</v>
      </c>
      <c r="W26">
        <v>0</v>
      </c>
      <c r="X26" t="str">
        <f t="shared" si="0"/>
        <v>DMoCZ13</v>
      </c>
      <c r="Y26" s="2">
        <v>557</v>
      </c>
      <c r="Z26" s="2">
        <v>1.21</v>
      </c>
      <c r="AA26" s="2">
        <v>-62.1</v>
      </c>
      <c r="AB26" s="5">
        <v>48.7</v>
      </c>
      <c r="AC26" s="5">
        <v>8.0799999999999997E-2</v>
      </c>
      <c r="AD26" s="5">
        <v>-0.68100000000000005</v>
      </c>
      <c r="AE26" s="2">
        <f t="shared" si="1"/>
        <v>508.3</v>
      </c>
      <c r="AF26" s="2">
        <f t="shared" si="2"/>
        <v>1.1292</v>
      </c>
      <c r="AG26" s="2">
        <f t="shared" si="3"/>
        <v>-62.1</v>
      </c>
      <c r="AJ26">
        <v>2</v>
      </c>
      <c r="AK26" t="s">
        <v>77</v>
      </c>
      <c r="AL26" t="s">
        <v>54</v>
      </c>
      <c r="AM26" t="s">
        <v>67</v>
      </c>
      <c r="AN26" t="s">
        <v>46</v>
      </c>
      <c r="AO26" t="s">
        <v>43</v>
      </c>
      <c r="AP26" t="s">
        <v>56</v>
      </c>
      <c r="AQ26" t="s">
        <v>57</v>
      </c>
      <c r="AS26" t="s">
        <v>56</v>
      </c>
      <c r="AT26" t="s">
        <v>58</v>
      </c>
      <c r="AU26" t="s">
        <v>59</v>
      </c>
    </row>
    <row r="27" spans="1:47" x14ac:dyDescent="0.25">
      <c r="A27">
        <v>105212720</v>
      </c>
      <c r="B27" t="s">
        <v>43</v>
      </c>
      <c r="C27" t="s">
        <v>44</v>
      </c>
      <c r="D27" t="s">
        <v>45</v>
      </c>
      <c r="E27" s="1">
        <v>40944</v>
      </c>
      <c r="F27" t="s">
        <v>46</v>
      </c>
      <c r="G27" t="s">
        <v>76</v>
      </c>
      <c r="H27" t="s">
        <v>48</v>
      </c>
      <c r="I27" t="s">
        <v>49</v>
      </c>
      <c r="J27" t="s">
        <v>68</v>
      </c>
      <c r="K27" t="s">
        <v>51</v>
      </c>
      <c r="L27">
        <v>1.24</v>
      </c>
      <c r="M27">
        <v>1240</v>
      </c>
      <c r="N27" t="s">
        <v>52</v>
      </c>
      <c r="O27">
        <v>0</v>
      </c>
      <c r="P27">
        <v>0</v>
      </c>
      <c r="Q27">
        <v>0</v>
      </c>
      <c r="R27">
        <v>1530</v>
      </c>
      <c r="S27">
        <v>3.23</v>
      </c>
      <c r="T27">
        <v>-82.2</v>
      </c>
      <c r="U27">
        <v>0</v>
      </c>
      <c r="V27">
        <v>0</v>
      </c>
      <c r="W27">
        <v>0</v>
      </c>
      <c r="X27" t="str">
        <f t="shared" si="0"/>
        <v>DMoCZ14</v>
      </c>
      <c r="Y27" s="2">
        <v>670</v>
      </c>
      <c r="Z27" s="2">
        <v>1.58</v>
      </c>
      <c r="AA27" s="2">
        <v>-82.7</v>
      </c>
      <c r="AB27" s="5">
        <v>54.4</v>
      </c>
      <c r="AC27" s="5">
        <v>9.2899999999999996E-2</v>
      </c>
      <c r="AD27" s="5">
        <v>-0.55100000000000005</v>
      </c>
      <c r="AE27" s="2">
        <f t="shared" si="1"/>
        <v>615.6</v>
      </c>
      <c r="AF27" s="2">
        <f t="shared" si="2"/>
        <v>1.4871000000000001</v>
      </c>
      <c r="AG27" s="2">
        <f t="shared" si="3"/>
        <v>-82.7</v>
      </c>
      <c r="AJ27">
        <v>2</v>
      </c>
      <c r="AK27" t="s">
        <v>77</v>
      </c>
      <c r="AL27" t="s">
        <v>54</v>
      </c>
      <c r="AM27" t="s">
        <v>69</v>
      </c>
      <c r="AN27" t="s">
        <v>46</v>
      </c>
      <c r="AO27" t="s">
        <v>43</v>
      </c>
      <c r="AP27" t="s">
        <v>56</v>
      </c>
      <c r="AQ27" t="s">
        <v>57</v>
      </c>
      <c r="AS27" t="s">
        <v>56</v>
      </c>
      <c r="AT27" t="s">
        <v>58</v>
      </c>
      <c r="AU27" t="s">
        <v>59</v>
      </c>
    </row>
    <row r="28" spans="1:47" x14ac:dyDescent="0.25">
      <c r="A28">
        <v>105212721</v>
      </c>
      <c r="B28" t="s">
        <v>43</v>
      </c>
      <c r="C28" t="s">
        <v>44</v>
      </c>
      <c r="D28" t="s">
        <v>45</v>
      </c>
      <c r="E28" s="1">
        <v>40944</v>
      </c>
      <c r="F28" t="s">
        <v>46</v>
      </c>
      <c r="G28" t="s">
        <v>76</v>
      </c>
      <c r="H28" t="s">
        <v>48</v>
      </c>
      <c r="I28" t="s">
        <v>49</v>
      </c>
      <c r="J28" t="s">
        <v>70</v>
      </c>
      <c r="K28" t="s">
        <v>51</v>
      </c>
      <c r="L28">
        <v>1.24</v>
      </c>
      <c r="M28">
        <v>1240</v>
      </c>
      <c r="N28" t="s">
        <v>52</v>
      </c>
      <c r="O28">
        <v>0</v>
      </c>
      <c r="P28">
        <v>0</v>
      </c>
      <c r="Q28">
        <v>0</v>
      </c>
      <c r="R28">
        <v>2450</v>
      </c>
      <c r="S28">
        <v>2.5499999999999998</v>
      </c>
      <c r="T28">
        <v>-29.4</v>
      </c>
      <c r="U28">
        <v>0</v>
      </c>
      <c r="V28">
        <v>0</v>
      </c>
      <c r="W28">
        <v>0</v>
      </c>
      <c r="X28" t="str">
        <f t="shared" si="0"/>
        <v>DMoCZ15</v>
      </c>
      <c r="Y28" s="2">
        <v>1120</v>
      </c>
      <c r="Z28" s="2">
        <v>1.4</v>
      </c>
      <c r="AA28" s="2">
        <v>-29.6</v>
      </c>
      <c r="AB28" s="5">
        <v>62.7</v>
      </c>
      <c r="AC28" s="5">
        <v>7.51E-2</v>
      </c>
      <c r="AD28" s="5">
        <v>-0.20100000000000001</v>
      </c>
      <c r="AE28" s="2">
        <f t="shared" si="1"/>
        <v>1057.3</v>
      </c>
      <c r="AF28" s="2">
        <f t="shared" si="2"/>
        <v>1.3249</v>
      </c>
      <c r="AG28" s="2">
        <f t="shared" si="3"/>
        <v>-29.6</v>
      </c>
      <c r="AJ28">
        <v>2</v>
      </c>
      <c r="AK28" t="s">
        <v>77</v>
      </c>
      <c r="AL28" t="s">
        <v>54</v>
      </c>
      <c r="AM28" t="s">
        <v>71</v>
      </c>
      <c r="AN28" t="s">
        <v>46</v>
      </c>
      <c r="AO28" t="s">
        <v>43</v>
      </c>
      <c r="AP28" t="s">
        <v>56</v>
      </c>
      <c r="AQ28" t="s">
        <v>57</v>
      </c>
      <c r="AS28" t="s">
        <v>56</v>
      </c>
      <c r="AT28" t="s">
        <v>58</v>
      </c>
      <c r="AU28" t="s">
        <v>59</v>
      </c>
    </row>
    <row r="29" spans="1:47" x14ac:dyDescent="0.25">
      <c r="A29">
        <v>105212722</v>
      </c>
      <c r="B29" t="s">
        <v>43</v>
      </c>
      <c r="C29" t="s">
        <v>44</v>
      </c>
      <c r="D29" t="s">
        <v>45</v>
      </c>
      <c r="E29" s="1">
        <v>40944</v>
      </c>
      <c r="F29" t="s">
        <v>46</v>
      </c>
      <c r="G29" t="s">
        <v>76</v>
      </c>
      <c r="H29" t="s">
        <v>48</v>
      </c>
      <c r="I29" t="s">
        <v>49</v>
      </c>
      <c r="J29" t="s">
        <v>72</v>
      </c>
      <c r="K29" t="s">
        <v>51</v>
      </c>
      <c r="L29">
        <v>1.24</v>
      </c>
      <c r="M29">
        <v>1240</v>
      </c>
      <c r="N29" t="s">
        <v>52</v>
      </c>
      <c r="O29">
        <v>0</v>
      </c>
      <c r="P29">
        <v>0</v>
      </c>
      <c r="Q29">
        <v>0</v>
      </c>
      <c r="R29">
        <v>260</v>
      </c>
      <c r="S29">
        <v>3.08</v>
      </c>
      <c r="T29">
        <v>-167</v>
      </c>
      <c r="U29">
        <v>0</v>
      </c>
      <c r="V29">
        <v>0</v>
      </c>
      <c r="W29">
        <v>0</v>
      </c>
      <c r="X29" t="str">
        <f t="shared" si="0"/>
        <v>DMoCZ16</v>
      </c>
      <c r="Y29" s="2">
        <v>3.01</v>
      </c>
      <c r="Z29" s="2">
        <v>1.41</v>
      </c>
      <c r="AA29" s="2">
        <v>-168</v>
      </c>
      <c r="AB29" s="5">
        <v>41</v>
      </c>
      <c r="AC29" s="5">
        <v>5.8799999999999998E-2</v>
      </c>
      <c r="AD29" s="5">
        <v>-1.74</v>
      </c>
      <c r="AE29" s="2">
        <f t="shared" si="1"/>
        <v>-37.99</v>
      </c>
      <c r="AF29" s="2">
        <f t="shared" si="2"/>
        <v>1.3512</v>
      </c>
      <c r="AG29" s="2">
        <f t="shared" si="3"/>
        <v>-168</v>
      </c>
      <c r="AJ29">
        <v>2</v>
      </c>
      <c r="AK29" t="s">
        <v>77</v>
      </c>
      <c r="AL29" t="s">
        <v>54</v>
      </c>
      <c r="AM29" t="s">
        <v>73</v>
      </c>
      <c r="AN29" t="s">
        <v>46</v>
      </c>
      <c r="AO29" t="s">
        <v>43</v>
      </c>
      <c r="AP29" t="s">
        <v>56</v>
      </c>
      <c r="AQ29" t="s">
        <v>57</v>
      </c>
      <c r="AS29" t="s">
        <v>56</v>
      </c>
      <c r="AT29" t="s">
        <v>58</v>
      </c>
      <c r="AU29" t="s">
        <v>59</v>
      </c>
    </row>
  </sheetData>
  <autoFilter ref="A5:AU29"/>
  <mergeCells count="3">
    <mergeCell ref="AB4:AD4"/>
    <mergeCell ref="AE4:AG4"/>
    <mergeCell ref="Y4:A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opLeftCell="N1" workbookViewId="0">
      <selection activeCell="R23" sqref="R23"/>
    </sheetView>
  </sheetViews>
  <sheetFormatPr defaultRowHeight="15" x14ac:dyDescent="0.25"/>
  <cols>
    <col min="1" max="1" width="25.7109375" customWidth="1"/>
  </cols>
  <sheetData>
    <row r="1" spans="1:32" x14ac:dyDescent="0.25">
      <c r="A1" t="s">
        <v>85</v>
      </c>
    </row>
    <row r="2" spans="1:32" x14ac:dyDescent="0.25">
      <c r="A2" t="s">
        <v>86</v>
      </c>
    </row>
    <row r="3" spans="1:32" x14ac:dyDescent="0.25">
      <c r="A3" t="s">
        <v>87</v>
      </c>
    </row>
    <row r="5" spans="1:32" x14ac:dyDescent="0.25">
      <c r="A5" t="s">
        <v>4</v>
      </c>
      <c r="B5" t="s">
        <v>5</v>
      </c>
      <c r="C5" t="s">
        <v>88</v>
      </c>
      <c r="D5" t="s">
        <v>7</v>
      </c>
      <c r="E5" t="s">
        <v>89</v>
      </c>
      <c r="F5" t="s">
        <v>9</v>
      </c>
      <c r="G5" t="s">
        <v>10</v>
      </c>
      <c r="H5" t="s">
        <v>11</v>
      </c>
      <c r="I5" t="s">
        <v>12</v>
      </c>
      <c r="J5" t="s">
        <v>13</v>
      </c>
      <c r="K5" t="s">
        <v>90</v>
      </c>
      <c r="L5" t="s">
        <v>15</v>
      </c>
      <c r="M5" t="s">
        <v>91</v>
      </c>
      <c r="N5" t="s">
        <v>92</v>
      </c>
      <c r="O5" t="s">
        <v>93</v>
      </c>
      <c r="P5" t="s">
        <v>94</v>
      </c>
      <c r="Q5" t="s">
        <v>95</v>
      </c>
      <c r="R5" t="s">
        <v>96</v>
      </c>
      <c r="S5" t="s">
        <v>97</v>
      </c>
      <c r="T5" t="s">
        <v>23</v>
      </c>
      <c r="U5" t="s">
        <v>24</v>
      </c>
      <c r="V5" t="s">
        <v>25</v>
      </c>
      <c r="W5" s="5" t="s">
        <v>26</v>
      </c>
      <c r="X5" s="5" t="s">
        <v>27</v>
      </c>
      <c r="Y5" s="5" t="s">
        <v>28</v>
      </c>
      <c r="Z5" t="s">
        <v>98</v>
      </c>
      <c r="AA5" t="s">
        <v>99</v>
      </c>
      <c r="AB5" t="s">
        <v>31</v>
      </c>
      <c r="AC5" t="s">
        <v>32</v>
      </c>
      <c r="AD5" t="s">
        <v>33</v>
      </c>
      <c r="AE5" t="s">
        <v>34</v>
      </c>
      <c r="AF5" t="s">
        <v>35</v>
      </c>
    </row>
    <row r="6" spans="1:32" x14ac:dyDescent="0.25">
      <c r="A6" t="s">
        <v>100</v>
      </c>
      <c r="B6" t="s">
        <v>44</v>
      </c>
      <c r="C6" t="s">
        <v>101</v>
      </c>
      <c r="D6">
        <v>40952</v>
      </c>
      <c r="E6" t="s">
        <v>46</v>
      </c>
      <c r="F6" t="s">
        <v>47</v>
      </c>
      <c r="G6" t="s">
        <v>48</v>
      </c>
      <c r="H6" t="s">
        <v>102</v>
      </c>
      <c r="I6" t="s">
        <v>50</v>
      </c>
      <c r="J6" t="s">
        <v>103</v>
      </c>
      <c r="K6">
        <v>3.39</v>
      </c>
      <c r="L6">
        <v>1720</v>
      </c>
      <c r="M6" t="s">
        <v>52</v>
      </c>
      <c r="N6">
        <v>0</v>
      </c>
      <c r="O6">
        <v>0</v>
      </c>
      <c r="P6">
        <v>0</v>
      </c>
      <c r="Q6">
        <v>74.8</v>
      </c>
      <c r="R6">
        <v>7.7200000000000005E-2</v>
      </c>
      <c r="S6">
        <v>-0.36399999999999999</v>
      </c>
      <c r="T6">
        <v>0</v>
      </c>
      <c r="U6">
        <v>0</v>
      </c>
      <c r="V6">
        <v>0</v>
      </c>
      <c r="W6" s="5">
        <v>9.6999999999999993</v>
      </c>
      <c r="X6" s="5">
        <v>8.5400000000000007E-3</v>
      </c>
      <c r="Y6" s="5">
        <v>-0.253</v>
      </c>
      <c r="AB6">
        <v>2</v>
      </c>
      <c r="AC6" t="s">
        <v>53</v>
      </c>
      <c r="AD6" t="s">
        <v>54</v>
      </c>
      <c r="AE6" t="s">
        <v>104</v>
      </c>
      <c r="AF6" t="s">
        <v>46</v>
      </c>
    </row>
    <row r="7" spans="1:32" x14ac:dyDescent="0.25">
      <c r="A7" t="s">
        <v>100</v>
      </c>
      <c r="B7" t="s">
        <v>44</v>
      </c>
      <c r="C7" t="s">
        <v>101</v>
      </c>
      <c r="D7">
        <v>40952</v>
      </c>
      <c r="E7" t="s">
        <v>46</v>
      </c>
      <c r="F7" t="s">
        <v>47</v>
      </c>
      <c r="G7" t="s">
        <v>48</v>
      </c>
      <c r="H7" t="s">
        <v>102</v>
      </c>
      <c r="I7" t="s">
        <v>60</v>
      </c>
      <c r="J7" t="s">
        <v>103</v>
      </c>
      <c r="K7">
        <v>3.11</v>
      </c>
      <c r="L7">
        <v>1660</v>
      </c>
      <c r="M7" t="s">
        <v>52</v>
      </c>
      <c r="N7">
        <v>0</v>
      </c>
      <c r="O7">
        <v>0</v>
      </c>
      <c r="P7">
        <v>0</v>
      </c>
      <c r="Q7">
        <v>117</v>
      </c>
      <c r="R7">
        <v>0.20399999999999999</v>
      </c>
      <c r="S7">
        <v>-0.53700000000000003</v>
      </c>
      <c r="T7">
        <v>0</v>
      </c>
      <c r="U7">
        <v>0</v>
      </c>
      <c r="V7">
        <v>0</v>
      </c>
      <c r="W7" s="5">
        <v>16.399999999999999</v>
      </c>
      <c r="X7" s="5">
        <v>7.0800000000000002E-2</v>
      </c>
      <c r="Y7" s="5">
        <v>-0.43099999999999999</v>
      </c>
      <c r="AB7">
        <v>2</v>
      </c>
      <c r="AC7" t="s">
        <v>53</v>
      </c>
      <c r="AD7" t="s">
        <v>54</v>
      </c>
      <c r="AE7" t="s">
        <v>105</v>
      </c>
      <c r="AF7" t="s">
        <v>46</v>
      </c>
    </row>
    <row r="8" spans="1:32" x14ac:dyDescent="0.25">
      <c r="A8" t="s">
        <v>100</v>
      </c>
      <c r="B8" t="s">
        <v>44</v>
      </c>
      <c r="C8" t="s">
        <v>101</v>
      </c>
      <c r="D8">
        <v>40952</v>
      </c>
      <c r="E8" t="s">
        <v>46</v>
      </c>
      <c r="F8" t="s">
        <v>47</v>
      </c>
      <c r="G8" t="s">
        <v>48</v>
      </c>
      <c r="H8" t="s">
        <v>102</v>
      </c>
      <c r="I8" t="s">
        <v>62</v>
      </c>
      <c r="J8" t="s">
        <v>103</v>
      </c>
      <c r="K8">
        <v>3.48</v>
      </c>
      <c r="L8">
        <v>1730</v>
      </c>
      <c r="M8" t="s">
        <v>52</v>
      </c>
      <c r="N8">
        <v>0</v>
      </c>
      <c r="O8">
        <v>0</v>
      </c>
      <c r="P8">
        <v>0</v>
      </c>
      <c r="Q8">
        <v>139</v>
      </c>
      <c r="R8">
        <v>0.192</v>
      </c>
      <c r="S8">
        <v>-0.56499999999999995</v>
      </c>
      <c r="T8">
        <v>0</v>
      </c>
      <c r="U8">
        <v>0</v>
      </c>
      <c r="V8">
        <v>0</v>
      </c>
      <c r="W8" s="5">
        <v>22.5</v>
      </c>
      <c r="X8" s="5">
        <v>5.0500000000000003E-2</v>
      </c>
      <c r="Y8" s="5">
        <v>-0.46</v>
      </c>
      <c r="AB8">
        <v>2</v>
      </c>
      <c r="AC8" t="s">
        <v>53</v>
      </c>
      <c r="AD8" t="s">
        <v>54</v>
      </c>
      <c r="AE8" t="s">
        <v>106</v>
      </c>
      <c r="AF8" t="s">
        <v>46</v>
      </c>
    </row>
    <row r="9" spans="1:32" x14ac:dyDescent="0.25">
      <c r="A9" t="s">
        <v>100</v>
      </c>
      <c r="B9" t="s">
        <v>44</v>
      </c>
      <c r="C9" t="s">
        <v>101</v>
      </c>
      <c r="D9">
        <v>40952</v>
      </c>
      <c r="E9" t="s">
        <v>46</v>
      </c>
      <c r="F9" t="s">
        <v>47</v>
      </c>
      <c r="G9" t="s">
        <v>48</v>
      </c>
      <c r="H9" t="s">
        <v>102</v>
      </c>
      <c r="I9" t="s">
        <v>64</v>
      </c>
      <c r="J9" t="s">
        <v>103</v>
      </c>
      <c r="K9">
        <v>3.6</v>
      </c>
      <c r="L9">
        <v>1850</v>
      </c>
      <c r="M9" t="s">
        <v>52</v>
      </c>
      <c r="N9">
        <v>0</v>
      </c>
      <c r="O9">
        <v>0</v>
      </c>
      <c r="P9">
        <v>0</v>
      </c>
      <c r="Q9">
        <v>117</v>
      </c>
      <c r="R9">
        <v>0.187</v>
      </c>
      <c r="S9">
        <v>-0.51300000000000001</v>
      </c>
      <c r="T9">
        <v>0</v>
      </c>
      <c r="U9">
        <v>0</v>
      </c>
      <c r="V9">
        <v>0</v>
      </c>
      <c r="W9" s="5">
        <v>29.4</v>
      </c>
      <c r="X9" s="5">
        <v>7.2300000000000003E-2</v>
      </c>
      <c r="Y9" s="5">
        <v>-0.46700000000000003</v>
      </c>
      <c r="AB9">
        <v>2</v>
      </c>
      <c r="AC9" t="s">
        <v>53</v>
      </c>
      <c r="AD9" t="s">
        <v>54</v>
      </c>
      <c r="AE9" t="s">
        <v>107</v>
      </c>
      <c r="AF9" t="s">
        <v>46</v>
      </c>
    </row>
    <row r="10" spans="1:32" x14ac:dyDescent="0.25">
      <c r="A10" t="s">
        <v>100</v>
      </c>
      <c r="B10" t="s">
        <v>44</v>
      </c>
      <c r="C10" t="s">
        <v>101</v>
      </c>
      <c r="D10">
        <v>40952</v>
      </c>
      <c r="E10" t="s">
        <v>46</v>
      </c>
      <c r="F10" t="s">
        <v>47</v>
      </c>
      <c r="G10" t="s">
        <v>48</v>
      </c>
      <c r="H10" t="s">
        <v>102</v>
      </c>
      <c r="I10" t="s">
        <v>66</v>
      </c>
      <c r="J10" t="s">
        <v>103</v>
      </c>
      <c r="K10">
        <v>3.32</v>
      </c>
      <c r="L10">
        <v>1730</v>
      </c>
      <c r="M10" t="s">
        <v>52</v>
      </c>
      <c r="N10">
        <v>0</v>
      </c>
      <c r="O10">
        <v>0</v>
      </c>
      <c r="P10">
        <v>0</v>
      </c>
      <c r="Q10">
        <v>181</v>
      </c>
      <c r="R10">
        <v>0.22500000000000001</v>
      </c>
      <c r="S10">
        <v>-0.751</v>
      </c>
      <c r="T10">
        <v>0</v>
      </c>
      <c r="U10">
        <v>0</v>
      </c>
      <c r="V10">
        <v>0</v>
      </c>
      <c r="W10" s="5">
        <v>48.7</v>
      </c>
      <c r="X10" s="5">
        <v>8.0799999999999997E-2</v>
      </c>
      <c r="Y10" s="5">
        <v>-0.68100000000000005</v>
      </c>
      <c r="AB10">
        <v>2</v>
      </c>
      <c r="AC10" t="s">
        <v>53</v>
      </c>
      <c r="AD10" t="s">
        <v>54</v>
      </c>
      <c r="AE10" t="s">
        <v>67</v>
      </c>
      <c r="AF10" t="s">
        <v>46</v>
      </c>
    </row>
    <row r="11" spans="1:32" x14ac:dyDescent="0.25">
      <c r="A11" t="s">
        <v>100</v>
      </c>
      <c r="B11" t="s">
        <v>44</v>
      </c>
      <c r="C11" t="s">
        <v>101</v>
      </c>
      <c r="D11">
        <v>40952</v>
      </c>
      <c r="E11" t="s">
        <v>46</v>
      </c>
      <c r="F11" t="s">
        <v>47</v>
      </c>
      <c r="G11" t="s">
        <v>48</v>
      </c>
      <c r="H11" t="s">
        <v>102</v>
      </c>
      <c r="I11" t="s">
        <v>68</v>
      </c>
      <c r="J11" t="s">
        <v>103</v>
      </c>
      <c r="K11">
        <v>4.16</v>
      </c>
      <c r="L11">
        <v>1720</v>
      </c>
      <c r="M11" t="s">
        <v>52</v>
      </c>
      <c r="N11">
        <v>0</v>
      </c>
      <c r="O11">
        <v>0</v>
      </c>
      <c r="P11">
        <v>0</v>
      </c>
      <c r="Q11">
        <v>201</v>
      </c>
      <c r="R11">
        <v>0.224</v>
      </c>
      <c r="S11">
        <v>-0.54600000000000004</v>
      </c>
      <c r="T11">
        <v>0</v>
      </c>
      <c r="U11">
        <v>0</v>
      </c>
      <c r="V11">
        <v>0</v>
      </c>
      <c r="W11" s="5">
        <v>54.4</v>
      </c>
      <c r="X11" s="5">
        <v>9.2899999999999996E-2</v>
      </c>
      <c r="Y11" s="5">
        <v>-0.55100000000000005</v>
      </c>
      <c r="AB11">
        <v>2</v>
      </c>
      <c r="AC11" t="s">
        <v>53</v>
      </c>
      <c r="AD11" t="s">
        <v>54</v>
      </c>
      <c r="AE11" t="s">
        <v>108</v>
      </c>
      <c r="AF11" t="s">
        <v>46</v>
      </c>
    </row>
    <row r="12" spans="1:32" x14ac:dyDescent="0.25">
      <c r="A12" t="s">
        <v>100</v>
      </c>
      <c r="B12" t="s">
        <v>44</v>
      </c>
      <c r="C12" t="s">
        <v>101</v>
      </c>
      <c r="D12">
        <v>40952</v>
      </c>
      <c r="E12" t="s">
        <v>46</v>
      </c>
      <c r="F12" t="s">
        <v>47</v>
      </c>
      <c r="G12" t="s">
        <v>48</v>
      </c>
      <c r="H12" t="s">
        <v>102</v>
      </c>
      <c r="I12" t="s">
        <v>70</v>
      </c>
      <c r="J12" t="s">
        <v>103</v>
      </c>
      <c r="K12">
        <v>4.63</v>
      </c>
      <c r="L12">
        <v>1710</v>
      </c>
      <c r="M12" t="s">
        <v>52</v>
      </c>
      <c r="N12">
        <v>0</v>
      </c>
      <c r="O12">
        <v>0</v>
      </c>
      <c r="P12">
        <v>0</v>
      </c>
      <c r="Q12">
        <v>251</v>
      </c>
      <c r="R12">
        <v>0.20599999999999999</v>
      </c>
      <c r="S12">
        <v>-0.20399999999999999</v>
      </c>
      <c r="T12">
        <v>0</v>
      </c>
      <c r="U12">
        <v>0</v>
      </c>
      <c r="V12">
        <v>0</v>
      </c>
      <c r="W12" s="5">
        <v>62.7</v>
      </c>
      <c r="X12" s="5">
        <v>7.51E-2</v>
      </c>
      <c r="Y12" s="5">
        <v>-0.20100000000000001</v>
      </c>
      <c r="AB12">
        <v>2</v>
      </c>
      <c r="AC12" t="s">
        <v>53</v>
      </c>
      <c r="AD12" t="s">
        <v>54</v>
      </c>
      <c r="AE12" t="s">
        <v>109</v>
      </c>
      <c r="AF12" t="s">
        <v>46</v>
      </c>
    </row>
    <row r="13" spans="1:32" x14ac:dyDescent="0.25">
      <c r="A13" t="s">
        <v>100</v>
      </c>
      <c r="B13" t="s">
        <v>44</v>
      </c>
      <c r="C13" t="s">
        <v>101</v>
      </c>
      <c r="D13">
        <v>40952</v>
      </c>
      <c r="E13" t="s">
        <v>46</v>
      </c>
      <c r="F13" t="s">
        <v>47</v>
      </c>
      <c r="G13" t="s">
        <v>48</v>
      </c>
      <c r="H13" t="s">
        <v>102</v>
      </c>
      <c r="I13" t="s">
        <v>72</v>
      </c>
      <c r="J13" t="s">
        <v>103</v>
      </c>
      <c r="K13">
        <v>3.31</v>
      </c>
      <c r="L13">
        <v>1730</v>
      </c>
      <c r="M13" t="s">
        <v>52</v>
      </c>
      <c r="N13">
        <v>0</v>
      </c>
      <c r="O13">
        <v>0</v>
      </c>
      <c r="P13">
        <v>0</v>
      </c>
      <c r="Q13">
        <v>108</v>
      </c>
      <c r="R13">
        <v>0.183</v>
      </c>
      <c r="S13">
        <v>-2.06</v>
      </c>
      <c r="T13">
        <v>0</v>
      </c>
      <c r="U13">
        <v>0</v>
      </c>
      <c r="V13">
        <v>0</v>
      </c>
      <c r="W13" s="5">
        <v>41</v>
      </c>
      <c r="X13" s="5">
        <v>5.8799999999999998E-2</v>
      </c>
      <c r="Y13" s="5">
        <v>-1.74</v>
      </c>
      <c r="AB13">
        <v>2</v>
      </c>
      <c r="AC13" t="s">
        <v>53</v>
      </c>
      <c r="AD13" t="s">
        <v>54</v>
      </c>
      <c r="AE13" t="s">
        <v>110</v>
      </c>
      <c r="AF1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Savings Calcs</vt:lpstr>
      <vt:lpstr>EnergyImpacts_D03-405</vt:lpstr>
      <vt:lpstr>RE_HV_ResAC14S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Fergadiotti</dc:creator>
  <cp:lastModifiedBy>Joseph</cp:lastModifiedBy>
  <dcterms:created xsi:type="dcterms:W3CDTF">2013-01-25T22:26:17Z</dcterms:created>
  <dcterms:modified xsi:type="dcterms:W3CDTF">2018-05-15T16:21:18Z</dcterms:modified>
</cp:coreProperties>
</file>