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dharmarajan\Desktop\Upload II\"/>
    </mc:Choice>
  </mc:AlternateContent>
  <xr:revisionPtr revIDLastSave="0" documentId="13_ncr:1_{6C89DC53-A5A2-4F10-9A68-AD08D1287702}" xr6:coauthVersionLast="31" xr6:coauthVersionMax="31" xr10:uidLastSave="{00000000-0000-0000-0000-000000000000}"/>
  <bookViews>
    <workbookView xWindow="0" yWindow="0" windowWidth="23040" windowHeight="9048" xr2:uid="{00000000-000D-0000-FFFF-FFFF00000000}"/>
  </bookViews>
  <sheets>
    <sheet name="Savings" sheetId="1" r:id="rId1"/>
    <sheet name="Average HxD and Length Differen" sheetId="2" r:id="rId2"/>
    <sheet name="Average Refrigerated Length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E8" i="2" l="1"/>
  <c r="D8" i="2"/>
  <c r="J4" i="1" l="1"/>
  <c r="D6" i="3" l="1"/>
  <c r="D5" i="3"/>
  <c r="D4" i="3"/>
  <c r="D3" i="3"/>
  <c r="I7" i="2"/>
  <c r="F7" i="2"/>
  <c r="I6" i="2"/>
  <c r="F6" i="2"/>
  <c r="I5" i="2"/>
  <c r="F5" i="2"/>
  <c r="I4" i="2"/>
  <c r="F4" i="2"/>
  <c r="I3" i="2"/>
  <c r="F3" i="2"/>
  <c r="I2" i="2"/>
  <c r="F2" i="2"/>
  <c r="I8" i="2" l="1"/>
  <c r="C6" i="3" s="1"/>
  <c r="E6" i="3" s="1"/>
  <c r="F8" i="2"/>
  <c r="C5" i="3" l="1"/>
  <c r="E5" i="3" s="1"/>
  <c r="D5" i="1" s="1"/>
  <c r="C4" i="3"/>
  <c r="E4" i="3" s="1"/>
  <c r="C3" i="3"/>
  <c r="E3" i="3" s="1"/>
  <c r="D3" i="1" s="1"/>
  <c r="D6" i="1"/>
  <c r="G6" i="1" l="1"/>
  <c r="H6" i="1" s="1"/>
  <c r="I6" i="1"/>
  <c r="G5" i="1"/>
  <c r="H5" i="1" s="1"/>
  <c r="I5" i="1"/>
  <c r="G3" i="1"/>
  <c r="I3" i="1"/>
  <c r="D4" i="1"/>
  <c r="K5" i="1"/>
  <c r="E5" i="1"/>
  <c r="E3" i="1"/>
  <c r="K3" i="1"/>
  <c r="E6" i="1"/>
  <c r="K6" i="1"/>
  <c r="G4" i="1" l="1"/>
  <c r="H4" i="1" s="1"/>
  <c r="I4" i="1"/>
  <c r="E4" i="1"/>
  <c r="K4" i="1"/>
  <c r="L4" i="1" s="1"/>
  <c r="H3" i="1"/>
  <c r="I9" i="1" l="1"/>
  <c r="J3" i="1" s="1"/>
  <c r="L3" i="1" s="1"/>
  <c r="M4" i="1"/>
  <c r="J5" i="1" l="1"/>
  <c r="L5" i="1" s="1"/>
  <c r="J6" i="1"/>
  <c r="L6" i="1" s="1"/>
  <c r="M6" i="1"/>
  <c r="M5" i="1" l="1"/>
  <c r="M3" i="1"/>
</calcChain>
</file>

<file path=xl/sharedStrings.xml><?xml version="1.0" encoding="utf-8"?>
<sst xmlns="http://schemas.openxmlformats.org/spreadsheetml/2006/main" count="45" uniqueCount="45">
  <si>
    <t>Brand</t>
  </si>
  <si>
    <t>Average Outer Height</t>
  </si>
  <si>
    <t>Average Outer Depth</t>
  </si>
  <si>
    <r>
      <t>H*D (ft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</si>
  <si>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Outer Length</t>
  </si>
  <si>
    <t>Traulsen</t>
  </si>
  <si>
    <t>Beverage Air</t>
  </si>
  <si>
    <t>Turbo Coil</t>
  </si>
  <si>
    <t xml:space="preserve">True </t>
  </si>
  <si>
    <t>Delfield</t>
  </si>
  <si>
    <t>Hoshizaki</t>
  </si>
  <si>
    <t>Refrigerated Height (H)</t>
  </si>
  <si>
    <t>Refrigerated Depth (D)</t>
  </si>
  <si>
    <t>Refrigerated Length (L)</t>
  </si>
  <si>
    <t>kWh/day savings</t>
  </si>
  <si>
    <t>Difference (inches)</t>
  </si>
  <si>
    <t>Annual kWh savings</t>
  </si>
  <si>
    <r>
      <t>Average H*D (ft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</si>
  <si>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Average Outer Length for each category</t>
  </si>
  <si>
    <t>Average Refrigerated Length for each category</t>
  </si>
  <si>
    <t>35-54</t>
  </si>
  <si>
    <t>90-120</t>
  </si>
  <si>
    <t>55-73</t>
  </si>
  <si>
    <t>74-89</t>
  </si>
  <si>
    <t>Size Category</t>
  </si>
  <si>
    <t>35 to 54</t>
  </si>
  <si>
    <t>55 to 73</t>
  </si>
  <si>
    <t>74 to 89</t>
  </si>
  <si>
    <t>90 to 120</t>
  </si>
  <si>
    <t>&lt;1.36</t>
  </si>
  <si>
    <t>&lt;1.61</t>
  </si>
  <si>
    <t>&lt;1.83</t>
  </si>
  <si>
    <t>&lt;2.13</t>
  </si>
  <si>
    <t>Outer Length Range (inches)</t>
  </si>
  <si>
    <t>Measure Case Tier (kWh/day range)</t>
  </si>
  <si>
    <t>Baseline Energy Consumption (kWh/day)</t>
  </si>
  <si>
    <t>Average Measure kW</t>
  </si>
  <si>
    <t>Peak kW Reduction</t>
  </si>
  <si>
    <t>Peak Measure kW (2 to 5 pm)</t>
  </si>
  <si>
    <t>Average Baseline kW</t>
  </si>
  <si>
    <t>Peak Baseline kW (2 to 5 pm)</t>
  </si>
  <si>
    <t>Outer Length Range</t>
  </si>
  <si>
    <t>Outer Length minus (L)</t>
  </si>
  <si>
    <t>50% more efficient than Standard Practice Baseline (kWh/day)</t>
  </si>
  <si>
    <t>Measure Peak kW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</si>
</sst>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Border="1"/>
    <xf numFmtId="2" fontId="0" fillId="0" borderId="1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2" fontId="0" fillId="0" borderId="1" xfId="0" applyNumberFormat="1" applyFont="1" applyBorder="1"/>
    <xf numFmtId="2" fontId="1" fillId="0" borderId="1" xfId="0" applyNumberFormat="1" applyFont="1" applyBorder="1"/>
    <xf numFmtId="0" fontId="0" fillId="0" borderId="1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2" fontId="0" fillId="0" borderId="1" xfId="0" applyNumberFormat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2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2" fillId="2" borderId="5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0" fillId="0" borderId="1" xfId="0" applyNumberFormat="1" applyBorder="1"/>
    <xf numFmtId="164" fontId="0" fillId="0" borderId="0" xfId="0" applyNumberFormat="1"/>
    <xf numFmtId="165" fontId="0" fillId="0" borderId="0" xfId="1" applyNumberFormat="1" applyFont="1" applyBorder="1"/>
    <xf numFmtId="164" fontId="0" fillId="0" borderId="0" xfId="0" applyNumberFormat="1" applyFill="1" applyBorder="1"/>
    <xf numFmtId="0" fontId="0" fillId="0" borderId="0" xfId="0" applyAlignment="1">
      <alignment wrapText="1"/>
    </xf>
    <xf numFmtId="2" fontId="0" fillId="0" borderId="2" xfId="0" applyNumberFormat="1" applyFont="1" applyBorder="1" applyAlignment="1">
      <alignment horizontal="center" vertical="top"/>
    </xf>
    <xf numFmtId="2" fontId="0" fillId="0" borderId="3" xfId="0" applyNumberFormat="1" applyFont="1" applyBorder="1" applyAlignment="1">
      <alignment horizontal="center" vertical="top"/>
    </xf>
    <xf numFmtId="2" fontId="0" fillId="0" borderId="4" xfId="0" applyNumberFormat="1" applyFont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/>
  </sheetViews>
  <sheetFormatPr defaultRowHeight="14.4" x14ac:dyDescent="0.3"/>
  <cols>
    <col min="1" max="1" width="15.109375" bestFit="1" customWidth="1"/>
    <col min="2" max="2" width="15.109375" customWidth="1"/>
    <col min="3" max="3" width="17.88671875" bestFit="1" customWidth="1"/>
    <col min="4" max="4" width="15.6640625" bestFit="1" customWidth="1"/>
    <col min="5" max="5" width="21.33203125" bestFit="1" customWidth="1"/>
    <col min="6" max="6" width="21.33203125" customWidth="1"/>
    <col min="7" max="7" width="20.6640625" bestFit="1" customWidth="1"/>
    <col min="8" max="8" width="18.109375" bestFit="1" customWidth="1"/>
    <col min="9" max="9" width="16" bestFit="1" customWidth="1"/>
    <col min="10" max="10" width="13.33203125" customWidth="1"/>
    <col min="11" max="11" width="11.88671875" bestFit="1" customWidth="1"/>
    <col min="13" max="13" width="10.33203125" customWidth="1"/>
  </cols>
  <sheetData>
    <row r="1" spans="1:13" ht="57.6" x14ac:dyDescent="0.3">
      <c r="A1" s="9" t="s">
        <v>17</v>
      </c>
      <c r="B1" s="9" t="s">
        <v>24</v>
      </c>
      <c r="C1" s="10" t="s">
        <v>33</v>
      </c>
      <c r="D1" s="10" t="s">
        <v>35</v>
      </c>
      <c r="E1" s="10" t="s">
        <v>43</v>
      </c>
      <c r="F1" s="10" t="s">
        <v>34</v>
      </c>
      <c r="G1" s="9" t="s">
        <v>14</v>
      </c>
      <c r="H1" s="9" t="s">
        <v>16</v>
      </c>
      <c r="I1" s="10" t="s">
        <v>36</v>
      </c>
      <c r="J1" s="10" t="s">
        <v>38</v>
      </c>
      <c r="K1" s="22" t="s">
        <v>39</v>
      </c>
      <c r="L1" s="22" t="s">
        <v>40</v>
      </c>
      <c r="M1" s="21" t="s">
        <v>37</v>
      </c>
    </row>
    <row r="2" spans="1:13" x14ac:dyDescent="0.3">
      <c r="A2" s="28">
        <f>'Average HxD and Length Differen'!F8</f>
        <v>3.0407986111111112</v>
      </c>
      <c r="B2" s="19"/>
      <c r="C2" s="19"/>
      <c r="D2" s="7"/>
      <c r="E2" s="7"/>
      <c r="F2" s="18"/>
      <c r="G2" s="6"/>
      <c r="H2" s="7"/>
      <c r="I2" s="20"/>
      <c r="J2" s="23"/>
      <c r="K2" s="23"/>
      <c r="L2" s="23"/>
      <c r="M2" s="23"/>
    </row>
    <row r="3" spans="1:13" x14ac:dyDescent="0.3">
      <c r="A3" s="29"/>
      <c r="B3" s="19">
        <v>1</v>
      </c>
      <c r="C3" s="19" t="s">
        <v>25</v>
      </c>
      <c r="D3" s="7">
        <f>(0.1*A2*'Average Refrigerated Length'!E3/12)+2.04</f>
        <v>2.7257634367766204</v>
      </c>
      <c r="E3" s="7">
        <f t="shared" ref="E3:E6" si="0">0.5*D3</f>
        <v>1.3628817183883102</v>
      </c>
      <c r="F3" s="18" t="s">
        <v>29</v>
      </c>
      <c r="G3" s="6">
        <f>D3-0.35*D3</f>
        <v>1.7717462339048033</v>
      </c>
      <c r="H3" s="7">
        <f>G3*365</f>
        <v>646.68737537525317</v>
      </c>
      <c r="I3" s="20">
        <f>0.35*D3/24</f>
        <v>3.9750716786325711E-2</v>
      </c>
      <c r="J3" s="23">
        <f>I3*I9</f>
        <v>0.23022459928620617</v>
      </c>
      <c r="K3" s="23">
        <f t="shared" ref="K3" si="1">D3/24</f>
        <v>0.11357347653235918</v>
      </c>
      <c r="L3" s="23">
        <f>K3*J3/I3</f>
        <v>0.65778456938916052</v>
      </c>
      <c r="M3" s="23">
        <f t="shared" ref="M3" si="2">L3-J3</f>
        <v>0.42755997010295432</v>
      </c>
    </row>
    <row r="4" spans="1:13" x14ac:dyDescent="0.3">
      <c r="A4" s="29"/>
      <c r="B4" s="1">
        <v>2</v>
      </c>
      <c r="C4" s="1" t="s">
        <v>26</v>
      </c>
      <c r="D4" s="7">
        <f>(0.1*A2*'Average Refrigerated Length'!E4/12)+2.04</f>
        <v>3.2198932110821761</v>
      </c>
      <c r="E4" s="7">
        <f t="shared" si="0"/>
        <v>1.609946605541088</v>
      </c>
      <c r="F4" s="18" t="s">
        <v>30</v>
      </c>
      <c r="G4" s="6">
        <f>D4-0.35*D4</f>
        <v>2.0929305872034147</v>
      </c>
      <c r="H4" s="7">
        <f t="shared" ref="H4:H6" si="3">G4*365</f>
        <v>763.91966432924642</v>
      </c>
      <c r="I4" s="20">
        <f>0.35*D4/24</f>
        <v>4.6956775994948401E-2</v>
      </c>
      <c r="J4" s="23">
        <f>AVERAGE(0.27473,0.26919)</f>
        <v>0.27195999999999998</v>
      </c>
      <c r="K4" s="23">
        <f>D4/24</f>
        <v>0.13416221712842399</v>
      </c>
      <c r="L4" s="23">
        <f>K4*J4/I4</f>
        <v>0.77702857142857129</v>
      </c>
      <c r="M4" s="23">
        <f>L4-J4</f>
        <v>0.50506857142857131</v>
      </c>
    </row>
    <row r="5" spans="1:13" x14ac:dyDescent="0.3">
      <c r="A5" s="29"/>
      <c r="B5" s="1">
        <v>3</v>
      </c>
      <c r="C5" s="1" t="s">
        <v>27</v>
      </c>
      <c r="D5" s="7">
        <f>(0.1*A2*'Average Refrigerated Length'!E5/12)+2.04</f>
        <v>3.6633430085358798</v>
      </c>
      <c r="E5" s="7">
        <f t="shared" si="0"/>
        <v>1.8316715042679399</v>
      </c>
      <c r="F5" s="18" t="s">
        <v>31</v>
      </c>
      <c r="G5" s="6">
        <f>D5-0.35*D5</f>
        <v>2.3811729555483216</v>
      </c>
      <c r="H5" s="7">
        <f t="shared" si="3"/>
        <v>869.12812877513738</v>
      </c>
      <c r="I5" s="20">
        <f>0.35*D5/24</f>
        <v>5.3423752207814916E-2</v>
      </c>
      <c r="J5" s="23">
        <f>I5*I9</f>
        <v>0.30941484679443038</v>
      </c>
      <c r="K5" s="23">
        <f t="shared" ref="K5:K6" si="4">D5/24</f>
        <v>0.15263929202232832</v>
      </c>
      <c r="L5" s="23">
        <f>K5*J5/I5</f>
        <v>0.88404241941265804</v>
      </c>
      <c r="M5" s="23">
        <f t="shared" ref="M5:M6" si="5">L5-J5</f>
        <v>0.57462757261822772</v>
      </c>
    </row>
    <row r="6" spans="1:13" x14ac:dyDescent="0.3">
      <c r="A6" s="30"/>
      <c r="B6" s="1">
        <v>4</v>
      </c>
      <c r="C6" s="1" t="s">
        <v>28</v>
      </c>
      <c r="D6" s="7">
        <f>(0.1*A2*'Average Refrigerated Length'!E6/12)+2.04</f>
        <v>4.2588327365451395</v>
      </c>
      <c r="E6" s="7">
        <f t="shared" si="0"/>
        <v>2.1294163682725697</v>
      </c>
      <c r="F6" s="18" t="s">
        <v>32</v>
      </c>
      <c r="G6" s="6">
        <f>D6-0.35*D6</f>
        <v>2.7682412787543407</v>
      </c>
      <c r="H6" s="7">
        <f t="shared" si="3"/>
        <v>1010.4080667453344</v>
      </c>
      <c r="I6" s="20">
        <f>0.35*D6/24</f>
        <v>6.2107977407949953E-2</v>
      </c>
      <c r="J6" s="23">
        <f>I6*I9</f>
        <v>0.35971135534695114</v>
      </c>
      <c r="K6" s="23">
        <f t="shared" si="4"/>
        <v>0.17745136402271414</v>
      </c>
      <c r="L6" s="23">
        <f>K6*J6/I6</f>
        <v>1.0277467295627174</v>
      </c>
      <c r="M6" s="23">
        <f t="shared" si="5"/>
        <v>0.66803537421576631</v>
      </c>
    </row>
    <row r="8" spans="1:13" x14ac:dyDescent="0.3">
      <c r="H8" s="27"/>
      <c r="I8" s="24"/>
      <c r="J8" s="24"/>
      <c r="K8" s="26"/>
    </row>
    <row r="9" spans="1:13" ht="28.8" x14ac:dyDescent="0.3">
      <c r="H9" s="27" t="s">
        <v>44</v>
      </c>
      <c r="I9" s="24">
        <f>J4/I4</f>
        <v>5.791709380330059</v>
      </c>
      <c r="J9" s="24"/>
    </row>
    <row r="10" spans="1:13" x14ac:dyDescent="0.3">
      <c r="I10" s="24"/>
      <c r="J10" s="24"/>
      <c r="L10" s="24"/>
      <c r="M10" s="24"/>
    </row>
    <row r="11" spans="1:13" x14ac:dyDescent="0.3">
      <c r="I11" s="24"/>
      <c r="J11" s="24"/>
      <c r="M11" s="24"/>
    </row>
  </sheetData>
  <mergeCells count="1">
    <mergeCell ref="A2:A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"/>
  <sheetViews>
    <sheetView workbookViewId="0"/>
  </sheetViews>
  <sheetFormatPr defaultRowHeight="14.4" x14ac:dyDescent="0.3"/>
  <cols>
    <col min="1" max="1" width="11.33203125" bestFit="1" customWidth="1"/>
    <col min="2" max="2" width="19.33203125" bestFit="1" customWidth="1"/>
    <col min="3" max="3" width="18.88671875" bestFit="1" customWidth="1"/>
    <col min="4" max="4" width="20.44140625" bestFit="1" customWidth="1"/>
    <col min="5" max="5" width="20.109375" bestFit="1" customWidth="1"/>
    <col min="6" max="6" width="8.33203125" bestFit="1" customWidth="1"/>
    <col min="7" max="7" width="20.44140625" bestFit="1" customWidth="1"/>
    <col min="8" max="8" width="12" bestFit="1" customWidth="1"/>
    <col min="9" max="9" width="16.88671875" bestFit="1" customWidth="1"/>
  </cols>
  <sheetData>
    <row r="1" spans="1:9" ht="16.2" x14ac:dyDescent="0.3">
      <c r="A1" s="5" t="s">
        <v>0</v>
      </c>
      <c r="B1" s="5" t="s">
        <v>1</v>
      </c>
      <c r="C1" s="5" t="s">
        <v>2</v>
      </c>
      <c r="D1" s="5" t="s">
        <v>11</v>
      </c>
      <c r="E1" s="5" t="s">
        <v>12</v>
      </c>
      <c r="F1" s="5" t="s">
        <v>3</v>
      </c>
      <c r="G1" s="5" t="s">
        <v>13</v>
      </c>
      <c r="H1" s="5" t="s">
        <v>4</v>
      </c>
      <c r="I1" s="5" t="s">
        <v>15</v>
      </c>
    </row>
    <row r="2" spans="1:9" x14ac:dyDescent="0.3">
      <c r="A2" s="1" t="s">
        <v>5</v>
      </c>
      <c r="B2" s="1">
        <v>26</v>
      </c>
      <c r="C2" s="1">
        <v>32</v>
      </c>
      <c r="D2" s="1">
        <v>17.5</v>
      </c>
      <c r="E2" s="1">
        <v>25.5</v>
      </c>
      <c r="F2" s="2">
        <f t="shared" ref="F2:F6" si="0">(D2*E2)/(12*12)</f>
        <v>3.0989583333333335</v>
      </c>
      <c r="G2" s="1">
        <v>54</v>
      </c>
      <c r="H2" s="1">
        <v>72</v>
      </c>
      <c r="I2" s="1">
        <f t="shared" ref="I2:I6" si="1">H2-G2</f>
        <v>18</v>
      </c>
    </row>
    <row r="3" spans="1:9" x14ac:dyDescent="0.3">
      <c r="A3" s="1" t="s">
        <v>6</v>
      </c>
      <c r="B3" s="1">
        <v>26.75</v>
      </c>
      <c r="C3" s="1">
        <v>32</v>
      </c>
      <c r="D3" s="1">
        <v>16</v>
      </c>
      <c r="E3" s="1">
        <v>28</v>
      </c>
      <c r="F3" s="2">
        <f t="shared" si="0"/>
        <v>3.1111111111111112</v>
      </c>
      <c r="G3" s="1">
        <v>61</v>
      </c>
      <c r="H3" s="1">
        <v>84</v>
      </c>
      <c r="I3" s="1">
        <f t="shared" si="1"/>
        <v>23</v>
      </c>
    </row>
    <row r="4" spans="1:9" x14ac:dyDescent="0.3">
      <c r="A4" s="1" t="s">
        <v>7</v>
      </c>
      <c r="B4" s="1">
        <v>25</v>
      </c>
      <c r="C4" s="1">
        <v>33.75</v>
      </c>
      <c r="D4" s="1">
        <v>16.5</v>
      </c>
      <c r="E4" s="1">
        <v>30</v>
      </c>
      <c r="F4" s="2">
        <f t="shared" si="0"/>
        <v>3.4375</v>
      </c>
      <c r="G4" s="1">
        <v>53</v>
      </c>
      <c r="H4" s="1">
        <v>72</v>
      </c>
      <c r="I4" s="1">
        <f t="shared" si="1"/>
        <v>19</v>
      </c>
    </row>
    <row r="5" spans="1:9" x14ac:dyDescent="0.3">
      <c r="A5" s="1" t="s">
        <v>8</v>
      </c>
      <c r="B5" s="1">
        <v>20.375</v>
      </c>
      <c r="C5" s="1">
        <v>32.125</v>
      </c>
      <c r="D5" s="1">
        <v>14</v>
      </c>
      <c r="E5" s="1">
        <v>28</v>
      </c>
      <c r="F5" s="2">
        <f t="shared" si="0"/>
        <v>2.7222222222222223</v>
      </c>
      <c r="G5" s="1">
        <v>60.75</v>
      </c>
      <c r="H5" s="1">
        <v>72.375</v>
      </c>
      <c r="I5" s="1">
        <f t="shared" si="1"/>
        <v>11.625</v>
      </c>
    </row>
    <row r="6" spans="1:9" x14ac:dyDescent="0.3">
      <c r="A6" s="1" t="s">
        <v>9</v>
      </c>
      <c r="B6" s="1">
        <v>26</v>
      </c>
      <c r="C6" s="1">
        <v>31.9375</v>
      </c>
      <c r="D6" s="1">
        <v>15</v>
      </c>
      <c r="E6" s="1">
        <v>27</v>
      </c>
      <c r="F6" s="2">
        <f t="shared" si="0"/>
        <v>2.8125</v>
      </c>
      <c r="G6" s="1">
        <v>42</v>
      </c>
      <c r="H6" s="1">
        <v>62.5</v>
      </c>
      <c r="I6" s="1">
        <f t="shared" si="1"/>
        <v>20.5</v>
      </c>
    </row>
    <row r="7" spans="1:9" x14ac:dyDescent="0.3">
      <c r="A7" s="1" t="s">
        <v>10</v>
      </c>
      <c r="B7" s="1">
        <v>26</v>
      </c>
      <c r="C7" s="1">
        <v>33.25</v>
      </c>
      <c r="D7" s="1">
        <v>18</v>
      </c>
      <c r="E7" s="1">
        <v>24.5</v>
      </c>
      <c r="F7" s="2">
        <f>(D7*E7)/(12*12)</f>
        <v>3.0625</v>
      </c>
      <c r="G7" s="1">
        <v>60</v>
      </c>
      <c r="H7" s="1">
        <v>72.5</v>
      </c>
      <c r="I7" s="1">
        <f>H7-G7</f>
        <v>12.5</v>
      </c>
    </row>
    <row r="8" spans="1:9" x14ac:dyDescent="0.3">
      <c r="A8" s="3"/>
      <c r="B8" s="3"/>
      <c r="C8" s="3"/>
      <c r="D8" s="25">
        <f>STDEV(D2:D7)/AVERAGE(D2:D7)</f>
        <v>9.3126513737205888E-2</v>
      </c>
      <c r="E8" s="25">
        <f>STDEV(E2:E7)/AVERAGE(E2:E7)</f>
        <v>7.2382239036822699E-2</v>
      </c>
      <c r="F8" s="2">
        <f>AVERAGE(F2:F7)</f>
        <v>3.0407986111111112</v>
      </c>
      <c r="I8" s="4">
        <f>AVERAGE(I2:I7)</f>
        <v>17.4375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6"/>
  <sheetViews>
    <sheetView workbookViewId="0"/>
  </sheetViews>
  <sheetFormatPr defaultRowHeight="14.4" x14ac:dyDescent="0.3"/>
  <cols>
    <col min="3" max="3" width="19.44140625" bestFit="1" customWidth="1"/>
    <col min="4" max="4" width="9.33203125" customWidth="1"/>
    <col min="5" max="5" width="12.5546875" customWidth="1"/>
  </cols>
  <sheetData>
    <row r="2" spans="2:5" ht="72" x14ac:dyDescent="0.3">
      <c r="B2" s="17" t="s">
        <v>41</v>
      </c>
      <c r="C2" s="16" t="s">
        <v>42</v>
      </c>
      <c r="D2" s="17" t="s">
        <v>18</v>
      </c>
      <c r="E2" s="17" t="s">
        <v>19</v>
      </c>
    </row>
    <row r="3" spans="2:5" x14ac:dyDescent="0.3">
      <c r="B3" s="11" t="s">
        <v>20</v>
      </c>
      <c r="C3" s="15">
        <f>'Average HxD and Length Differen'!I8</f>
        <v>17.4375</v>
      </c>
      <c r="D3" s="8">
        <f>(35+54)/2</f>
        <v>44.5</v>
      </c>
      <c r="E3" s="8">
        <f>D3-C3</f>
        <v>27.0625</v>
      </c>
    </row>
    <row r="4" spans="2:5" x14ac:dyDescent="0.3">
      <c r="B4" s="12" t="s">
        <v>22</v>
      </c>
      <c r="C4" s="15">
        <f>'Average HxD and Length Differen'!I8</f>
        <v>17.4375</v>
      </c>
      <c r="D4" s="8">
        <f>(55+73)/2</f>
        <v>64</v>
      </c>
      <c r="E4" s="8">
        <f>D4-C4</f>
        <v>46.5625</v>
      </c>
    </row>
    <row r="5" spans="2:5" x14ac:dyDescent="0.3">
      <c r="B5" s="13" t="s">
        <v>23</v>
      </c>
      <c r="C5" s="15">
        <f>'Average HxD and Length Differen'!I8</f>
        <v>17.4375</v>
      </c>
      <c r="D5" s="8">
        <f>(74+89)/2</f>
        <v>81.5</v>
      </c>
      <c r="E5" s="8">
        <f>D5-C5</f>
        <v>64.0625</v>
      </c>
    </row>
    <row r="6" spans="2:5" x14ac:dyDescent="0.3">
      <c r="B6" s="14" t="s">
        <v>21</v>
      </c>
      <c r="C6" s="15">
        <f>'Average HxD and Length Differen'!I8</f>
        <v>17.4375</v>
      </c>
      <c r="D6" s="8">
        <f>(90+120)/2</f>
        <v>105</v>
      </c>
      <c r="E6" s="8">
        <f>D6-C6</f>
        <v>87.5625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Savings</vt:lpstr>
      <vt:lpstr>Average HxD and Length Differen</vt:lpstr>
      <vt:lpstr>Average Refrigerated Length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Ramanathan Dharmarajan</dc:creator>
  <cp:lastModifiedBy>Ramanathan Dharmarajan</cp:lastModifiedBy>
  <dcterms:created xsi:type="dcterms:W3CDTF">2018-01-24T19:11:54Z</dcterms:created>
  <dcterms:modified xsi:type="dcterms:W3CDTF">2018-04-03T00:04:51Z</dcterms:modified>
</cp:coreProperties>
</file>