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s.utility.pge.com/sites/CeeWPCore/Shared Documents/2018 Cycle Active/LTG - Lighting/PGECOLTG178 -LED High Low Bay Fixtures/AnalysisFiles/Savings/"/>
    </mc:Choice>
  </mc:AlternateContent>
  <bookViews>
    <workbookView xWindow="0" yWindow="0" windowWidth="19200" windowHeight="10770"/>
  </bookViews>
  <sheets>
    <sheet name="Search_-Sheet_Main_crosstab (14" sheetId="1" r:id="rId1"/>
  </sheets>
  <calcPr calcId="171027" calcMode="manual"/>
</workbook>
</file>

<file path=xl/calcChain.xml><?xml version="1.0" encoding="utf-8"?>
<calcChain xmlns="http://schemas.openxmlformats.org/spreadsheetml/2006/main">
  <c r="D31" i="1" l="1"/>
  <c r="D32" i="1" s="1"/>
  <c r="D30" i="1"/>
  <c r="D26" i="1" l="1"/>
  <c r="D25" i="1"/>
  <c r="D27" i="1" s="1"/>
  <c r="D21" i="1"/>
  <c r="D22" i="1" s="1"/>
  <c r="D20" i="1"/>
  <c r="D18" i="1"/>
  <c r="D17" i="1"/>
  <c r="D16" i="1"/>
</calcChain>
</file>

<file path=xl/sharedStrings.xml><?xml version="1.0" encoding="utf-8"?>
<sst xmlns="http://schemas.openxmlformats.org/spreadsheetml/2006/main" count="45" uniqueCount="24">
  <si>
    <t>NET_KW_SVNGS</t>
  </si>
  <si>
    <t>NET_KWH_SVNGS</t>
  </si>
  <si>
    <t>NET_THERMS_SVNGS</t>
  </si>
  <si>
    <t>Project Cost</t>
  </si>
  <si>
    <t>Incentives</t>
  </si>
  <si>
    <t>Copay</t>
  </si>
  <si>
    <t>Project Count</t>
  </si>
  <si>
    <t>Measure Units</t>
  </si>
  <si>
    <t>UNADJ_GROSS_KW</t>
  </si>
  <si>
    <t>UNADJ_GROSS_KWH</t>
  </si>
  <si>
    <t>UNADJ_GROSS_THM</t>
  </si>
  <si>
    <t>WS_GALLONS</t>
  </si>
  <si>
    <t>WS_IOU_KWH</t>
  </si>
  <si>
    <t>WS_NONIOU_KWH</t>
  </si>
  <si>
    <t>WS_THERMS</t>
  </si>
  <si>
    <t>NET_WT_SVNGS_IOU_KWH</t>
  </si>
  <si>
    <t>NET_WT_SVNGS_IOU_THERMS</t>
  </si>
  <si>
    <t>ROB</t>
  </si>
  <si>
    <t>R</t>
  </si>
  <si>
    <t>NC</t>
  </si>
  <si>
    <t>Grand Total</t>
  </si>
  <si>
    <t>Total</t>
  </si>
  <si>
    <t>All Years</t>
  </si>
  <si>
    <t>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</si>
</sst>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3" fontId="0" fillId="0" borderId="0" xfId="0" applyNumberFormat="1"/>
    <xf numFmtId="10" fontId="0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workbookViewId="0">
      <selection activeCell="F29" sqref="F29"/>
    </sheetView>
  </sheetViews>
  <sheetFormatPr defaultRowHeight="15" x14ac:dyDescent="0.25"/>
  <cols>
    <col min="3" max="3" width="15.5703125" bestFit="1" customWidth="1"/>
    <col min="4" max="4" width="16.85546875" bestFit="1" customWidth="1"/>
    <col min="5" max="5" width="19.85546875" bestFit="1" customWidth="1"/>
    <col min="7" max="7" width="10.140625" bestFit="1" customWidth="1"/>
    <col min="8" max="8" width="9.85546875" bestFit="1" customWidth="1"/>
  </cols>
  <sheetData>
    <row r="1" spans="1:19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</row>
    <row r="2" spans="1:19" x14ac:dyDescent="0.25">
      <c r="A2" t="s">
        <v>17</v>
      </c>
      <c r="B2">
        <v>2015</v>
      </c>
      <c r="C2">
        <v>0</v>
      </c>
      <c r="D2" s="1">
        <v>1234</v>
      </c>
      <c r="E2">
        <v>-1</v>
      </c>
      <c r="G2" s="1">
        <v>1085</v>
      </c>
      <c r="I2">
        <v>0</v>
      </c>
      <c r="K2">
        <v>0</v>
      </c>
      <c r="L2" s="1">
        <v>2235</v>
      </c>
      <c r="M2">
        <v>-2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</row>
    <row r="3" spans="1:19" x14ac:dyDescent="0.25">
      <c r="A3" t="s">
        <v>17</v>
      </c>
      <c r="B3">
        <v>2016</v>
      </c>
      <c r="C3" s="1">
        <v>1860</v>
      </c>
      <c r="D3" s="1">
        <v>8206486</v>
      </c>
      <c r="E3" s="1">
        <v>-59689</v>
      </c>
      <c r="G3" s="1">
        <v>6440165</v>
      </c>
      <c r="I3">
        <v>0</v>
      </c>
      <c r="K3" s="1">
        <v>3369</v>
      </c>
      <c r="L3" s="1">
        <v>14866823</v>
      </c>
      <c r="M3" s="1">
        <v>-108133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</row>
    <row r="4" spans="1:19" x14ac:dyDescent="0.25">
      <c r="A4" t="s">
        <v>17</v>
      </c>
      <c r="B4">
        <v>2017</v>
      </c>
      <c r="C4" s="1">
        <v>2306</v>
      </c>
      <c r="D4" s="1">
        <v>10041284</v>
      </c>
      <c r="E4" s="1">
        <v>-71997</v>
      </c>
      <c r="G4" s="1">
        <v>3744765</v>
      </c>
      <c r="I4">
        <v>0</v>
      </c>
      <c r="K4" s="1">
        <v>4171</v>
      </c>
      <c r="L4" s="1">
        <v>18172273</v>
      </c>
      <c r="M4" s="1">
        <v>-130230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</row>
    <row r="5" spans="1:19" x14ac:dyDescent="0.25">
      <c r="A5" t="s">
        <v>17</v>
      </c>
      <c r="B5">
        <v>2018</v>
      </c>
      <c r="C5">
        <v>327</v>
      </c>
      <c r="D5" s="1">
        <v>1366250</v>
      </c>
      <c r="E5" s="1">
        <v>-8081</v>
      </c>
      <c r="G5" s="1">
        <v>459285</v>
      </c>
      <c r="I5">
        <v>0</v>
      </c>
      <c r="K5">
        <v>573</v>
      </c>
      <c r="L5" s="1">
        <v>2414087</v>
      </c>
      <c r="M5" s="1">
        <v>-14068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</row>
    <row r="6" spans="1:19" x14ac:dyDescent="0.25">
      <c r="A6" t="s">
        <v>18</v>
      </c>
      <c r="B6">
        <v>2014</v>
      </c>
      <c r="C6">
        <v>110</v>
      </c>
      <c r="D6" s="1">
        <v>595427</v>
      </c>
      <c r="E6" s="1">
        <v>-3196</v>
      </c>
      <c r="F6" s="1">
        <v>1368503</v>
      </c>
      <c r="G6" s="1">
        <v>531091</v>
      </c>
      <c r="H6" s="1">
        <v>837413</v>
      </c>
      <c r="I6">
        <v>22</v>
      </c>
      <c r="K6">
        <v>157</v>
      </c>
      <c r="L6" s="1">
        <v>850609</v>
      </c>
      <c r="M6" s="1">
        <v>-4565</v>
      </c>
    </row>
    <row r="7" spans="1:19" x14ac:dyDescent="0.25">
      <c r="A7" t="s">
        <v>18</v>
      </c>
      <c r="B7">
        <v>2015</v>
      </c>
      <c r="C7">
        <v>306</v>
      </c>
      <c r="D7" s="1">
        <v>1236928</v>
      </c>
      <c r="E7" s="1">
        <v>-7910</v>
      </c>
      <c r="F7" s="1">
        <v>1718189</v>
      </c>
      <c r="G7" s="1">
        <v>625604</v>
      </c>
      <c r="H7" s="1">
        <v>1092584</v>
      </c>
      <c r="I7">
        <v>90</v>
      </c>
      <c r="K7">
        <v>432</v>
      </c>
      <c r="L7" s="1">
        <v>1737978</v>
      </c>
      <c r="M7" s="1">
        <v>-11076</v>
      </c>
    </row>
    <row r="8" spans="1:19" x14ac:dyDescent="0.25">
      <c r="A8" t="s">
        <v>19</v>
      </c>
      <c r="B8">
        <v>2016</v>
      </c>
      <c r="C8">
        <v>95</v>
      </c>
      <c r="D8" s="1">
        <v>328312</v>
      </c>
      <c r="E8" s="1">
        <v>-3026</v>
      </c>
      <c r="G8" s="1">
        <v>305760</v>
      </c>
      <c r="I8">
        <v>0</v>
      </c>
      <c r="K8">
        <v>173</v>
      </c>
      <c r="L8" s="1">
        <v>594768</v>
      </c>
      <c r="M8" s="1">
        <v>-5482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</row>
    <row r="9" spans="1:19" x14ac:dyDescent="0.25">
      <c r="A9" t="s">
        <v>19</v>
      </c>
      <c r="B9">
        <v>2017</v>
      </c>
      <c r="C9">
        <v>31</v>
      </c>
      <c r="D9" s="1">
        <v>106357</v>
      </c>
      <c r="E9">
        <v>-866</v>
      </c>
      <c r="G9" s="1">
        <v>87410</v>
      </c>
      <c r="I9">
        <v>0</v>
      </c>
      <c r="K9">
        <v>56</v>
      </c>
      <c r="L9" s="1">
        <v>192675</v>
      </c>
      <c r="M9" s="1">
        <v>-1569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</row>
    <row r="10" spans="1:19" x14ac:dyDescent="0.25">
      <c r="A10" t="s">
        <v>19</v>
      </c>
      <c r="B10">
        <v>2018</v>
      </c>
      <c r="C10">
        <v>3</v>
      </c>
      <c r="D10" s="1">
        <v>7367</v>
      </c>
      <c r="E10">
        <v>-75</v>
      </c>
      <c r="G10" s="1">
        <v>14000</v>
      </c>
      <c r="I10">
        <v>0</v>
      </c>
      <c r="K10">
        <v>5</v>
      </c>
      <c r="L10" s="1">
        <v>13346</v>
      </c>
      <c r="M10">
        <v>-136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</row>
    <row r="11" spans="1:19" x14ac:dyDescent="0.25">
      <c r="A11" t="s">
        <v>20</v>
      </c>
      <c r="B11" t="s">
        <v>21</v>
      </c>
      <c r="C11" s="1">
        <v>5038</v>
      </c>
      <c r="D11" s="1">
        <v>21889645</v>
      </c>
      <c r="E11" s="1">
        <v>-154841</v>
      </c>
      <c r="F11" s="1">
        <v>3086692</v>
      </c>
      <c r="G11" s="1">
        <v>12209166</v>
      </c>
      <c r="H11" s="1">
        <v>-9122474</v>
      </c>
      <c r="I11">
        <v>112</v>
      </c>
      <c r="K11" s="1">
        <v>8936</v>
      </c>
      <c r="L11" s="1">
        <v>38844794</v>
      </c>
      <c r="M11" s="1">
        <v>-275261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</row>
    <row r="15" spans="1:19" x14ac:dyDescent="0.25">
      <c r="C15" t="s">
        <v>22</v>
      </c>
    </row>
    <row r="16" spans="1:19" x14ac:dyDescent="0.25">
      <c r="C16" t="s">
        <v>17</v>
      </c>
      <c r="D16" s="1">
        <f>SUM(D2:D5)</f>
        <v>19615254</v>
      </c>
      <c r="E16" t="s">
        <v>23</v>
      </c>
    </row>
    <row r="17" spans="3:5" x14ac:dyDescent="0.25">
      <c r="C17" t="s">
        <v>19</v>
      </c>
      <c r="D17" s="1">
        <f>SUM(D8:D10)</f>
        <v>442036</v>
      </c>
      <c r="E17" t="s">
        <v>23</v>
      </c>
    </row>
    <row r="18" spans="3:5" x14ac:dyDescent="0.25">
      <c r="D18" s="2">
        <f>D17/SUM(D16:D17)</f>
        <v>2.203867022912866E-2</v>
      </c>
    </row>
    <row r="19" spans="3:5" x14ac:dyDescent="0.25">
      <c r="C19">
        <v>2017</v>
      </c>
    </row>
    <row r="20" spans="3:5" x14ac:dyDescent="0.25">
      <c r="C20" t="s">
        <v>17</v>
      </c>
      <c r="D20" s="1">
        <f>SUM(D4:D4)</f>
        <v>10041284</v>
      </c>
      <c r="E20" t="s">
        <v>23</v>
      </c>
    </row>
    <row r="21" spans="3:5" x14ac:dyDescent="0.25">
      <c r="C21" t="s">
        <v>19</v>
      </c>
      <c r="D21" s="1">
        <f>SUM(D9:D9)</f>
        <v>106357</v>
      </c>
      <c r="E21" t="s">
        <v>23</v>
      </c>
    </row>
    <row r="22" spans="3:5" x14ac:dyDescent="0.25">
      <c r="D22" s="2">
        <f>D21/SUM(D20:D21)</f>
        <v>1.0480958086711976E-2</v>
      </c>
    </row>
    <row r="24" spans="3:5" x14ac:dyDescent="0.25">
      <c r="C24">
        <v>2018</v>
      </c>
    </row>
    <row r="25" spans="3:5" x14ac:dyDescent="0.25">
      <c r="C25" t="s">
        <v>17</v>
      </c>
      <c r="D25" s="1">
        <f>D5</f>
        <v>1366250</v>
      </c>
      <c r="E25" t="s">
        <v>23</v>
      </c>
    </row>
    <row r="26" spans="3:5" x14ac:dyDescent="0.25">
      <c r="C26" t="s">
        <v>19</v>
      </c>
      <c r="D26" s="1">
        <f>D10</f>
        <v>7367</v>
      </c>
      <c r="E26" t="s">
        <v>23</v>
      </c>
    </row>
    <row r="27" spans="3:5" x14ac:dyDescent="0.25">
      <c r="D27" s="2">
        <f>D26/SUM(D25:D26)</f>
        <v>5.3632125985627723E-3</v>
      </c>
    </row>
    <row r="29" spans="3:5" x14ac:dyDescent="0.25">
      <c r="C29">
        <v>2016</v>
      </c>
    </row>
    <row r="30" spans="3:5" x14ac:dyDescent="0.25">
      <c r="C30" t="s">
        <v>17</v>
      </c>
      <c r="D30" s="1">
        <f>D3</f>
        <v>8206486</v>
      </c>
      <c r="E30" t="s">
        <v>23</v>
      </c>
    </row>
    <row r="31" spans="3:5" x14ac:dyDescent="0.25">
      <c r="C31" t="s">
        <v>19</v>
      </c>
      <c r="D31" s="1">
        <f>D8</f>
        <v>328312</v>
      </c>
      <c r="E31" t="s">
        <v>23</v>
      </c>
    </row>
    <row r="32" spans="3:5" x14ac:dyDescent="0.25">
      <c r="D32" s="2">
        <f>D31/SUM(D30:D31)</f>
        <v>3.8467459921136975E-2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6FFD68-8F7A-4797-8B2A-B66592FBEF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7D5506-A124-4417-863B-3C46B1C58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4DA79F7-5B54-43BB-8E0C-84BA00DF7304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Search_-Sheet_Main_crosstab (14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Wan, Linda</dc:creator>
  <cp:lastModifiedBy>Linda Wan</cp:lastModifiedBy>
  <dcterms:created xsi:type="dcterms:W3CDTF">2018-03-29T21:31:38Z</dcterms:created>
  <dcterms:modified xsi:type="dcterms:W3CDTF">2018-04-02T16:58:37Z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