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ce\workgroup\CSBU10\SP&amp;TS Engineering\Work Papers\2019 Workpapers\Workpaper Packages\SCE17LG131 - LED BR-R Lamps\"/>
    </mc:Choice>
  </mc:AlternateContent>
  <bookViews>
    <workbookView xWindow="0" yWindow="0" windowWidth="23040" windowHeight="9396"/>
  </bookViews>
  <sheets>
    <sheet name="Summary -2018" sheetId="15" r:id="rId1"/>
    <sheet name="LEDCombined" sheetId="13" r:id="rId2"/>
    <sheet name="CFLCombined" sheetId="1" r:id="rId3"/>
    <sheet name="HalogenCombined" sheetId="12" r:id="rId4"/>
    <sheet name="miscledbr" sheetId="11" r:id="rId5"/>
    <sheet name="homedepotledrbr" sheetId="8" r:id="rId6"/>
    <sheet name="1000bulbsledrbr" sheetId="5" r:id="rId7"/>
    <sheet name="lowescflrbr" sheetId="9" r:id="rId8"/>
    <sheet name="homedepotcflrbr" sheetId="6" r:id="rId9"/>
    <sheet name="1000bulbscflrbr" sheetId="4" r:id="rId10"/>
    <sheet name="loweshalrbr" sheetId="10" r:id="rId11"/>
    <sheet name="mischalbr" sheetId="16" r:id="rId12"/>
    <sheet name="homedepothalrbr" sheetId="7" r:id="rId13"/>
  </sheets>
  <definedNames>
    <definedName name="_xlnm._FilterDatabase" localSheetId="9" hidden="1">'1000bulbscflrbr'!$A$1:$X$25</definedName>
    <definedName name="_xlnm._FilterDatabase" localSheetId="6" hidden="1">'1000bulbsledrbr'!$A$1:$Z$75</definedName>
    <definedName name="_xlnm._FilterDatabase" localSheetId="2" hidden="1">CFLCombined!$A$1:$N$45</definedName>
    <definedName name="_xlnm._FilterDatabase" localSheetId="8" hidden="1">homedepotcflrbr!$A$1:$AF$19</definedName>
    <definedName name="_xlnm._FilterDatabase" localSheetId="12" hidden="1">homedepothalrbr!$A$1:$AA$15</definedName>
    <definedName name="_xlnm._FilterDatabase" localSheetId="5" hidden="1">homedepotledrbr!$A$1:$BC$185</definedName>
    <definedName name="_xlnm._FilterDatabase" localSheetId="1" hidden="1">LEDCombined!$A$1:$N$303</definedName>
    <definedName name="_xlnm._FilterDatabase" localSheetId="11" hidden="1">mischalbr!$B$1:$J$17</definedName>
    <definedName name="_xlnm._FilterDatabase" localSheetId="4" hidden="1">miscledbr!$A$1:$V$45</definedName>
  </definedNames>
  <calcPr calcId="152511"/>
  <pivotCaches>
    <pivotCache cacheId="0" r:id="rId14"/>
    <pivotCache cacheId="1" r:id="rId15"/>
  </pivotCaches>
</workbook>
</file>

<file path=xl/calcChain.xml><?xml version="1.0" encoding="utf-8"?>
<calcChain xmlns="http://schemas.openxmlformats.org/spreadsheetml/2006/main">
  <c r="Q3" i="13" l="1"/>
  <c r="I308" i="13" l="1"/>
  <c r="I307" i="13"/>
  <c r="I306" i="13"/>
  <c r="I305" i="13"/>
  <c r="I304" i="13"/>
  <c r="F23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4" i="15"/>
  <c r="F25" i="15"/>
  <c r="H308" i="13" l="1"/>
  <c r="H307" i="13"/>
  <c r="H306" i="13"/>
  <c r="H305" i="13"/>
  <c r="H304" i="13"/>
  <c r="O90" i="13"/>
  <c r="J308" i="13"/>
  <c r="J307" i="13"/>
  <c r="F308" i="13"/>
  <c r="E308" i="13"/>
  <c r="D308" i="13"/>
  <c r="C308" i="13"/>
  <c r="B308" i="13"/>
  <c r="A308" i="13"/>
  <c r="F307" i="13"/>
  <c r="E307" i="13"/>
  <c r="K307" i="13" s="1"/>
  <c r="L307" i="13" s="1"/>
  <c r="D307" i="13"/>
  <c r="C307" i="13"/>
  <c r="B307" i="13"/>
  <c r="A307" i="13"/>
  <c r="K308" i="13"/>
  <c r="L308" i="13" s="1"/>
  <c r="J306" i="13"/>
  <c r="J305" i="13"/>
  <c r="J304" i="13"/>
  <c r="J311" i="13" l="1"/>
  <c r="H311" i="13"/>
  <c r="F311" i="13"/>
  <c r="I311" i="13" s="1"/>
  <c r="E311" i="13"/>
  <c r="D311" i="13"/>
  <c r="C311" i="13"/>
  <c r="B311" i="13"/>
  <c r="J310" i="13"/>
  <c r="H310" i="13"/>
  <c r="F310" i="13"/>
  <c r="I310" i="13" s="1"/>
  <c r="E310" i="13"/>
  <c r="D310" i="13"/>
  <c r="C310" i="13"/>
  <c r="B310" i="13"/>
  <c r="J309" i="13"/>
  <c r="H309" i="13"/>
  <c r="F309" i="13"/>
  <c r="I309" i="13" s="1"/>
  <c r="D309" i="13"/>
  <c r="C309" i="13"/>
  <c r="B309" i="13"/>
  <c r="E309" i="13"/>
  <c r="K309" i="13" s="1"/>
  <c r="L309" i="13" s="1"/>
  <c r="A309" i="13"/>
  <c r="A310" i="13"/>
  <c r="A311" i="13"/>
  <c r="F306" i="13"/>
  <c r="F305" i="13"/>
  <c r="F304" i="13"/>
  <c r="K311" i="13" l="1"/>
  <c r="L311" i="13" s="1"/>
  <c r="K310" i="13"/>
  <c r="L310" i="13" s="1"/>
  <c r="A305" i="13"/>
  <c r="B305" i="13"/>
  <c r="C305" i="13"/>
  <c r="D305" i="13"/>
  <c r="E305" i="13"/>
  <c r="K305" i="13" s="1"/>
  <c r="A306" i="13"/>
  <c r="B306" i="13"/>
  <c r="C306" i="13"/>
  <c r="D306" i="13"/>
  <c r="E306" i="13"/>
  <c r="E304" i="13"/>
  <c r="C304" i="13"/>
  <c r="B304" i="13"/>
  <c r="A304" i="13"/>
  <c r="D304" i="13"/>
  <c r="A36" i="12"/>
  <c r="B36" i="12"/>
  <c r="C36" i="12"/>
  <c r="E36" i="12"/>
  <c r="F36" i="12"/>
  <c r="H36" i="12"/>
  <c r="H22" i="16"/>
  <c r="H21" i="16"/>
  <c r="H20" i="16"/>
  <c r="H19" i="16"/>
  <c r="A29" i="12"/>
  <c r="A30" i="12"/>
  <c r="A31" i="12"/>
  <c r="A32" i="12"/>
  <c r="A33" i="12"/>
  <c r="A34" i="12"/>
  <c r="A35" i="12"/>
  <c r="A28" i="12"/>
  <c r="B28" i="12"/>
  <c r="C28" i="12"/>
  <c r="E28" i="12"/>
  <c r="F28" i="12"/>
  <c r="B29" i="12"/>
  <c r="C29" i="12"/>
  <c r="E29" i="12"/>
  <c r="F29" i="12"/>
  <c r="B30" i="12"/>
  <c r="C30" i="12"/>
  <c r="E30" i="12"/>
  <c r="F30" i="12"/>
  <c r="B31" i="12"/>
  <c r="C31" i="12"/>
  <c r="E31" i="12"/>
  <c r="F31" i="12"/>
  <c r="B32" i="12"/>
  <c r="C32" i="12"/>
  <c r="E32" i="12"/>
  <c r="F32" i="12"/>
  <c r="B33" i="12"/>
  <c r="C33" i="12"/>
  <c r="E33" i="12"/>
  <c r="F33" i="12"/>
  <c r="B34" i="12"/>
  <c r="C34" i="12"/>
  <c r="E34" i="12"/>
  <c r="F34" i="12"/>
  <c r="B35" i="12"/>
  <c r="C35" i="12"/>
  <c r="E35" i="12"/>
  <c r="F35" i="12"/>
  <c r="H18" i="16"/>
  <c r="H17" i="16"/>
  <c r="H30" i="12"/>
  <c r="H31" i="12"/>
  <c r="H32" i="12"/>
  <c r="H33" i="12"/>
  <c r="H34" i="12"/>
  <c r="H35" i="12"/>
  <c r="H16" i="16"/>
  <c r="J15" i="16"/>
  <c r="H29" i="12" s="1"/>
  <c r="H15" i="16"/>
  <c r="J14" i="16"/>
  <c r="H28" i="12" s="1"/>
  <c r="H14" i="16"/>
  <c r="K306" i="13" l="1"/>
  <c r="L306" i="13" s="1"/>
  <c r="K304" i="13"/>
  <c r="L304" i="13"/>
  <c r="L305" i="13"/>
  <c r="E22" i="15"/>
  <c r="E21" i="15" l="1"/>
  <c r="E20" i="15"/>
  <c r="E19" i="15"/>
  <c r="E18" i="15"/>
  <c r="E17" i="15"/>
  <c r="E16" i="15"/>
  <c r="E15" i="15"/>
  <c r="E14" i="15"/>
  <c r="E13" i="15"/>
  <c r="E12" i="15"/>
  <c r="E11" i="15"/>
  <c r="E10" i="15"/>
  <c r="E9" i="15"/>
  <c r="E25" i="15"/>
  <c r="E24" i="15"/>
  <c r="E23" i="15"/>
  <c r="A17" i="12" l="1"/>
  <c r="B26" i="12"/>
  <c r="C26" i="12"/>
  <c r="E26" i="12"/>
  <c r="B27" i="12"/>
  <c r="C27" i="12"/>
  <c r="E27" i="12"/>
  <c r="H13" i="16"/>
  <c r="H12" i="16"/>
  <c r="J13" i="16"/>
  <c r="F27" i="12" s="1"/>
  <c r="J12" i="16"/>
  <c r="F26" i="12" s="1"/>
  <c r="E25" i="12"/>
  <c r="F25" i="12"/>
  <c r="H25" i="12"/>
  <c r="H24" i="12"/>
  <c r="F24" i="12"/>
  <c r="E24" i="12"/>
  <c r="B25" i="12"/>
  <c r="C25" i="12"/>
  <c r="C24" i="12"/>
  <c r="B24" i="12"/>
  <c r="H11" i="16"/>
  <c r="H10" i="16"/>
  <c r="C12" i="12"/>
  <c r="C13" i="12"/>
  <c r="C14" i="12"/>
  <c r="C18" i="12"/>
  <c r="C19" i="12"/>
  <c r="C20" i="12"/>
  <c r="C21" i="12"/>
  <c r="C22" i="12"/>
  <c r="C23" i="12"/>
  <c r="C17" i="12"/>
  <c r="H26" i="12" l="1"/>
  <c r="H27" i="12"/>
  <c r="E17" i="12" l="1"/>
  <c r="B17" i="12"/>
  <c r="H12" i="12" l="1"/>
  <c r="F12" i="12"/>
  <c r="E12" i="12"/>
  <c r="B12" i="12"/>
  <c r="H9" i="16"/>
  <c r="H18" i="12"/>
  <c r="H19" i="12"/>
  <c r="H21" i="12"/>
  <c r="H22" i="12"/>
  <c r="B18" i="12"/>
  <c r="E18" i="12"/>
  <c r="F18" i="12"/>
  <c r="B19" i="12"/>
  <c r="E19" i="12"/>
  <c r="F19" i="12"/>
  <c r="B20" i="12"/>
  <c r="E20" i="12"/>
  <c r="B21" i="12"/>
  <c r="E21" i="12"/>
  <c r="F21" i="12"/>
  <c r="B22" i="12"/>
  <c r="E22" i="12"/>
  <c r="B23" i="12"/>
  <c r="E23" i="12"/>
  <c r="A18" i="12"/>
  <c r="A19" i="12"/>
  <c r="A20" i="12"/>
  <c r="A21" i="12"/>
  <c r="A22" i="12"/>
  <c r="A23" i="12"/>
  <c r="J7" i="16"/>
  <c r="F22" i="12" s="1"/>
  <c r="J8" i="16"/>
  <c r="H23" i="12" s="1"/>
  <c r="J5" i="16"/>
  <c r="F20" i="12" s="1"/>
  <c r="H8" i="16"/>
  <c r="H7" i="16"/>
  <c r="H6" i="16"/>
  <c r="H5" i="16"/>
  <c r="H4" i="16"/>
  <c r="H3" i="16"/>
  <c r="J2" i="16"/>
  <c r="H2" i="16"/>
  <c r="A13" i="12"/>
  <c r="B13" i="12"/>
  <c r="D13" i="12"/>
  <c r="E13" i="12"/>
  <c r="F13" i="12"/>
  <c r="G13" i="12"/>
  <c r="A14" i="12"/>
  <c r="B14" i="12"/>
  <c r="D14" i="12"/>
  <c r="E14" i="12"/>
  <c r="F14" i="12"/>
  <c r="G14" i="12"/>
  <c r="S15" i="7"/>
  <c r="S14" i="7"/>
  <c r="H20" i="12" l="1"/>
  <c r="F23" i="12"/>
  <c r="H17" i="12"/>
  <c r="F17" i="12"/>
  <c r="H13" i="12"/>
  <c r="H14" i="12"/>
  <c r="H105" i="13"/>
  <c r="H147" i="13"/>
  <c r="H10" i="13"/>
  <c r="H43" i="13"/>
  <c r="H148" i="13"/>
  <c r="H106" i="13"/>
  <c r="H149" i="13"/>
  <c r="H257" i="13"/>
  <c r="H58" i="13"/>
  <c r="H284" i="13"/>
  <c r="H169" i="13"/>
  <c r="H59" i="13"/>
  <c r="H281" i="13"/>
  <c r="H282" i="13"/>
  <c r="H192" i="13"/>
  <c r="H93" i="13"/>
  <c r="H94" i="13"/>
  <c r="H150" i="13"/>
  <c r="H266" i="13"/>
  <c r="H23" i="13"/>
  <c r="H24" i="13"/>
  <c r="H95" i="13"/>
  <c r="H295" i="13"/>
  <c r="H208" i="13"/>
  <c r="H267" i="13"/>
  <c r="H151" i="13"/>
  <c r="H14" i="13"/>
  <c r="H60" i="13"/>
  <c r="H44" i="13"/>
  <c r="H193" i="13"/>
  <c r="H270" i="13"/>
  <c r="H211" i="13"/>
  <c r="H209" i="13"/>
  <c r="H154" i="13"/>
  <c r="H210" i="13"/>
  <c r="H155" i="13"/>
  <c r="H156" i="13"/>
  <c r="H268" i="13"/>
  <c r="H269" i="13"/>
  <c r="F105" i="13"/>
  <c r="F147" i="13"/>
  <c r="F10" i="13"/>
  <c r="F43" i="13"/>
  <c r="F148" i="13"/>
  <c r="F106" i="13"/>
  <c r="F149" i="13"/>
  <c r="F257" i="13"/>
  <c r="F58" i="13"/>
  <c r="F284" i="13"/>
  <c r="F169" i="13"/>
  <c r="F59" i="13"/>
  <c r="F281" i="13"/>
  <c r="F282" i="13"/>
  <c r="F192" i="13"/>
  <c r="F93" i="13"/>
  <c r="F94" i="13"/>
  <c r="F150" i="13"/>
  <c r="F266" i="13"/>
  <c r="I266" i="13" s="1"/>
  <c r="F23" i="13"/>
  <c r="F24" i="13"/>
  <c r="F95" i="13"/>
  <c r="F295" i="13"/>
  <c r="F208" i="13"/>
  <c r="F267" i="13"/>
  <c r="F151" i="13"/>
  <c r="F14" i="13"/>
  <c r="F60" i="13"/>
  <c r="F44" i="13"/>
  <c r="F193" i="13"/>
  <c r="F270" i="13"/>
  <c r="F211" i="13"/>
  <c r="F209" i="13"/>
  <c r="F154" i="13"/>
  <c r="F210" i="13"/>
  <c r="F155" i="13"/>
  <c r="F156" i="13"/>
  <c r="F268" i="13"/>
  <c r="F269" i="13"/>
  <c r="E105" i="13"/>
  <c r="E147" i="13"/>
  <c r="E10" i="13"/>
  <c r="E43" i="13"/>
  <c r="E148" i="13"/>
  <c r="E106" i="13"/>
  <c r="E149" i="13"/>
  <c r="E257" i="13"/>
  <c r="E58" i="13"/>
  <c r="E284" i="13"/>
  <c r="E169" i="13"/>
  <c r="E59" i="13"/>
  <c r="E281" i="13"/>
  <c r="E282" i="13"/>
  <c r="E192" i="13"/>
  <c r="E93" i="13"/>
  <c r="E94" i="13"/>
  <c r="E150" i="13"/>
  <c r="E266" i="13"/>
  <c r="E23" i="13"/>
  <c r="E24" i="13"/>
  <c r="E95" i="13"/>
  <c r="E295" i="13"/>
  <c r="E208" i="13"/>
  <c r="E267" i="13"/>
  <c r="E151" i="13"/>
  <c r="E14" i="13"/>
  <c r="E60" i="13"/>
  <c r="E44" i="13"/>
  <c r="E193" i="13"/>
  <c r="E270" i="13"/>
  <c r="E211" i="13"/>
  <c r="E209" i="13"/>
  <c r="E154" i="13"/>
  <c r="E210" i="13"/>
  <c r="E155" i="13"/>
  <c r="E156" i="13"/>
  <c r="E268" i="13"/>
  <c r="E269" i="13"/>
  <c r="C105" i="13"/>
  <c r="C147" i="13"/>
  <c r="C10" i="13"/>
  <c r="C43" i="13"/>
  <c r="C148" i="13"/>
  <c r="C106" i="13"/>
  <c r="C149" i="13"/>
  <c r="C257" i="13"/>
  <c r="C58" i="13"/>
  <c r="C284" i="13"/>
  <c r="C169" i="13"/>
  <c r="C59" i="13"/>
  <c r="C281" i="13"/>
  <c r="C282" i="13"/>
  <c r="C192" i="13"/>
  <c r="C93" i="13"/>
  <c r="C94" i="13"/>
  <c r="C150" i="13"/>
  <c r="C266" i="13"/>
  <c r="C23" i="13"/>
  <c r="C24" i="13"/>
  <c r="C95" i="13"/>
  <c r="C295" i="13"/>
  <c r="C208" i="13"/>
  <c r="C267" i="13"/>
  <c r="C151" i="13"/>
  <c r="C14" i="13"/>
  <c r="C60" i="13"/>
  <c r="C44" i="13"/>
  <c r="C193" i="13"/>
  <c r="C270" i="13"/>
  <c r="C211" i="13"/>
  <c r="C209" i="13"/>
  <c r="C154" i="13"/>
  <c r="C210" i="13"/>
  <c r="C155" i="13"/>
  <c r="C156" i="13"/>
  <c r="C268" i="13"/>
  <c r="C269" i="13"/>
  <c r="B105" i="13"/>
  <c r="B10" i="13"/>
  <c r="B148" i="13"/>
  <c r="B149" i="13"/>
  <c r="B257" i="13"/>
  <c r="B58" i="13"/>
  <c r="B284" i="13"/>
  <c r="B281" i="13"/>
  <c r="B282" i="13"/>
  <c r="B150" i="13"/>
  <c r="B266" i="13"/>
  <c r="B23" i="13"/>
  <c r="B24" i="13"/>
  <c r="B208" i="13"/>
  <c r="B151" i="13"/>
  <c r="B14" i="13"/>
  <c r="B44" i="13"/>
  <c r="B193" i="13"/>
  <c r="B211" i="13"/>
  <c r="B154" i="13"/>
  <c r="B268" i="13"/>
  <c r="B269" i="13"/>
  <c r="A105" i="13"/>
  <c r="A147" i="13"/>
  <c r="A10" i="13"/>
  <c r="A43" i="13"/>
  <c r="A148" i="13"/>
  <c r="A106" i="13"/>
  <c r="A149" i="13"/>
  <c r="A257" i="13"/>
  <c r="A58" i="13"/>
  <c r="A284" i="13"/>
  <c r="A169" i="13"/>
  <c r="A59" i="13"/>
  <c r="A281" i="13"/>
  <c r="A282" i="13"/>
  <c r="A192" i="13"/>
  <c r="A93" i="13"/>
  <c r="A94" i="13"/>
  <c r="A150" i="13"/>
  <c r="A266" i="13"/>
  <c r="A23" i="13"/>
  <c r="A24" i="13"/>
  <c r="A95" i="13"/>
  <c r="A295" i="13"/>
  <c r="A208" i="13"/>
  <c r="A267" i="13"/>
  <c r="A151" i="13"/>
  <c r="A14" i="13"/>
  <c r="A60" i="13"/>
  <c r="A44" i="13"/>
  <c r="A193" i="13"/>
  <c r="A270" i="13"/>
  <c r="A211" i="13"/>
  <c r="A209" i="13"/>
  <c r="A154" i="13"/>
  <c r="A210" i="13"/>
  <c r="A155" i="13"/>
  <c r="A156" i="13"/>
  <c r="A268" i="13"/>
  <c r="A269" i="13"/>
  <c r="H99" i="13"/>
  <c r="H181" i="13"/>
  <c r="H204" i="13"/>
  <c r="H120" i="13"/>
  <c r="H195" i="13"/>
  <c r="H121" i="13"/>
  <c r="H15" i="13"/>
  <c r="H122" i="13"/>
  <c r="H123" i="13"/>
  <c r="H245" i="13"/>
  <c r="H182" i="13"/>
  <c r="H253" i="13"/>
  <c r="H298" i="13"/>
  <c r="H124" i="13"/>
  <c r="H125" i="13"/>
  <c r="H183" i="13"/>
  <c r="H285" i="13"/>
  <c r="H184" i="13"/>
  <c r="H185" i="13"/>
  <c r="H234" i="13"/>
  <c r="H126" i="13"/>
  <c r="H73" i="13"/>
  <c r="H127" i="13"/>
  <c r="H128" i="13"/>
  <c r="H19" i="13"/>
  <c r="H25" i="13"/>
  <c r="H258" i="13"/>
  <c r="H246" i="13"/>
  <c r="H74" i="13"/>
  <c r="H46" i="13"/>
  <c r="H75" i="13"/>
  <c r="H39" i="13"/>
  <c r="H232" i="13"/>
  <c r="H157" i="13"/>
  <c r="H76" i="13"/>
  <c r="H299" i="13"/>
  <c r="H196" i="13"/>
  <c r="H158" i="13"/>
  <c r="H77" i="13"/>
  <c r="H57" i="13"/>
  <c r="H78" i="13"/>
  <c r="H186" i="13"/>
  <c r="H79" i="13"/>
  <c r="H187" i="13"/>
  <c r="H288" i="13"/>
  <c r="H197" i="13"/>
  <c r="H80" i="13"/>
  <c r="H129" i="13"/>
  <c r="H81" i="13"/>
  <c r="H130" i="13"/>
  <c r="H188" i="13"/>
  <c r="H82" i="13"/>
  <c r="H51" i="13"/>
  <c r="H131" i="13"/>
  <c r="H159" i="13"/>
  <c r="H132" i="13"/>
  <c r="H205" i="13"/>
  <c r="H247" i="13"/>
  <c r="H8" i="13"/>
  <c r="H40" i="13"/>
  <c r="H66" i="13"/>
  <c r="H52" i="13"/>
  <c r="H83" i="13"/>
  <c r="H84" i="13"/>
  <c r="H189" i="13"/>
  <c r="H85" i="13"/>
  <c r="H215" i="13"/>
  <c r="H26" i="13"/>
  <c r="H133" i="13"/>
  <c r="H206" i="13"/>
  <c r="H48" i="13"/>
  <c r="H160" i="13"/>
  <c r="H212" i="13"/>
  <c r="H259" i="13"/>
  <c r="H53" i="13"/>
  <c r="H233" i="13"/>
  <c r="H67" i="13"/>
  <c r="H41" i="13"/>
  <c r="H27" i="13"/>
  <c r="H42" i="13"/>
  <c r="H100" i="13"/>
  <c r="H242" i="13"/>
  <c r="H248" i="13"/>
  <c r="H274" i="13"/>
  <c r="H213" i="13"/>
  <c r="H32" i="13"/>
  <c r="H33" i="13"/>
  <c r="H249" i="13"/>
  <c r="H250" i="13"/>
  <c r="H134" i="13"/>
  <c r="H135" i="13"/>
  <c r="H256" i="13"/>
  <c r="H86" i="13"/>
  <c r="H97" i="13"/>
  <c r="H34" i="13"/>
  <c r="H260" i="13"/>
  <c r="H136" i="13"/>
  <c r="H240" i="13"/>
  <c r="H68" i="13"/>
  <c r="H170" i="13"/>
  <c r="H229" i="13"/>
  <c r="H235" i="13"/>
  <c r="H54" i="13"/>
  <c r="H265" i="13"/>
  <c r="H293" i="13"/>
  <c r="H69" i="13"/>
  <c r="H230" i="13"/>
  <c r="H161" i="13"/>
  <c r="H162" i="13"/>
  <c r="H216" i="13"/>
  <c r="H137" i="13"/>
  <c r="H107" i="13"/>
  <c r="H217" i="13"/>
  <c r="H98" i="13"/>
  <c r="H108" i="13"/>
  <c r="H198" i="13"/>
  <c r="H101" i="13"/>
  <c r="H241" i="13"/>
  <c r="H190" i="13"/>
  <c r="H207" i="13"/>
  <c r="H4" i="13"/>
  <c r="H5" i="13"/>
  <c r="H214" i="13"/>
  <c r="H87" i="13"/>
  <c r="H3" i="13"/>
  <c r="H287" i="13"/>
  <c r="H201" i="13"/>
  <c r="H163" i="13"/>
  <c r="H164" i="13"/>
  <c r="H70" i="13"/>
  <c r="H165" i="13"/>
  <c r="H88" i="13"/>
  <c r="H28" i="13"/>
  <c r="H199" i="13"/>
  <c r="H275" i="13"/>
  <c r="H6" i="13"/>
  <c r="H138" i="13"/>
  <c r="H16" i="13"/>
  <c r="H286" i="13"/>
  <c r="H289" i="13"/>
  <c r="H29" i="13"/>
  <c r="H30" i="13"/>
  <c r="H261" i="13"/>
  <c r="H283" i="13"/>
  <c r="H191" i="13"/>
  <c r="H262" i="13"/>
  <c r="H263" i="13"/>
  <c r="H22" i="13"/>
  <c r="H264" i="13"/>
  <c r="H7" i="13"/>
  <c r="H276" i="13"/>
  <c r="H218" i="13"/>
  <c r="H89" i="13"/>
  <c r="H139" i="13"/>
  <c r="H140" i="13"/>
  <c r="H141" i="13"/>
  <c r="H142" i="13"/>
  <c r="H231" i="13"/>
  <c r="H294" i="13"/>
  <c r="H12" i="13"/>
  <c r="H17" i="13"/>
  <c r="H143" i="13"/>
  <c r="H102" i="13"/>
  <c r="H103" i="13"/>
  <c r="H104" i="13"/>
  <c r="H277" i="13"/>
  <c r="H254" i="13"/>
  <c r="H200" i="13"/>
  <c r="H49" i="13"/>
  <c r="H144" i="13"/>
  <c r="H166" i="13"/>
  <c r="H145" i="13"/>
  <c r="H18" i="13"/>
  <c r="H47" i="13"/>
  <c r="H251" i="13"/>
  <c r="H9" i="13"/>
  <c r="H96" i="13"/>
  <c r="H219" i="13"/>
  <c r="H167" i="13"/>
  <c r="H173" i="13"/>
  <c r="H168" i="13"/>
  <c r="H90" i="13"/>
  <c r="H146" i="13"/>
  <c r="E99" i="13"/>
  <c r="E181" i="13"/>
  <c r="E204" i="13"/>
  <c r="E120" i="13"/>
  <c r="E195" i="13"/>
  <c r="E121" i="13"/>
  <c r="E15" i="13"/>
  <c r="E122" i="13"/>
  <c r="E123" i="13"/>
  <c r="E245" i="13"/>
  <c r="E182" i="13"/>
  <c r="E253" i="13"/>
  <c r="E298" i="13"/>
  <c r="E124" i="13"/>
  <c r="E125" i="13"/>
  <c r="E183" i="13"/>
  <c r="E285" i="13"/>
  <c r="E184" i="13"/>
  <c r="E185" i="13"/>
  <c r="E234" i="13"/>
  <c r="E126" i="13"/>
  <c r="E73" i="13"/>
  <c r="E127" i="13"/>
  <c r="E128" i="13"/>
  <c r="E19" i="13"/>
  <c r="E25" i="13"/>
  <c r="E258" i="13"/>
  <c r="E246" i="13"/>
  <c r="E74" i="13"/>
  <c r="E46" i="13"/>
  <c r="E75" i="13"/>
  <c r="E39" i="13"/>
  <c r="E232" i="13"/>
  <c r="E157" i="13"/>
  <c r="E76" i="13"/>
  <c r="E299" i="13"/>
  <c r="E196" i="13"/>
  <c r="E158" i="13"/>
  <c r="E77" i="13"/>
  <c r="E57" i="13"/>
  <c r="E78" i="13"/>
  <c r="E186" i="13"/>
  <c r="E79" i="13"/>
  <c r="E187" i="13"/>
  <c r="E288" i="13"/>
  <c r="E197" i="13"/>
  <c r="E80" i="13"/>
  <c r="E129" i="13"/>
  <c r="E81" i="13"/>
  <c r="E130" i="13"/>
  <c r="E188" i="13"/>
  <c r="E82" i="13"/>
  <c r="E51" i="13"/>
  <c r="E131" i="13"/>
  <c r="E159" i="13"/>
  <c r="E132" i="13"/>
  <c r="E205" i="13"/>
  <c r="E247" i="13"/>
  <c r="E8" i="13"/>
  <c r="E40" i="13"/>
  <c r="E66" i="13"/>
  <c r="E52" i="13"/>
  <c r="E83" i="13"/>
  <c r="E84" i="13"/>
  <c r="E189" i="13"/>
  <c r="E85" i="13"/>
  <c r="E215" i="13"/>
  <c r="E26" i="13"/>
  <c r="E133" i="13"/>
  <c r="E206" i="13"/>
  <c r="E48" i="13"/>
  <c r="E160" i="13"/>
  <c r="E212" i="13"/>
  <c r="E259" i="13"/>
  <c r="E53" i="13"/>
  <c r="E233" i="13"/>
  <c r="E67" i="13"/>
  <c r="E41" i="13"/>
  <c r="E27" i="13"/>
  <c r="E42" i="13"/>
  <c r="E100" i="13"/>
  <c r="E242" i="13"/>
  <c r="E248" i="13"/>
  <c r="E274" i="13"/>
  <c r="E213" i="13"/>
  <c r="E32" i="13"/>
  <c r="E33" i="13"/>
  <c r="E249" i="13"/>
  <c r="E250" i="13"/>
  <c r="E134" i="13"/>
  <c r="E135" i="13"/>
  <c r="E256" i="13"/>
  <c r="E86" i="13"/>
  <c r="E97" i="13"/>
  <c r="E34" i="13"/>
  <c r="E260" i="13"/>
  <c r="E136" i="13"/>
  <c r="E240" i="13"/>
  <c r="E68" i="13"/>
  <c r="E170" i="13"/>
  <c r="E229" i="13"/>
  <c r="E235" i="13"/>
  <c r="E54" i="13"/>
  <c r="E265" i="13"/>
  <c r="E293" i="13"/>
  <c r="E69" i="13"/>
  <c r="E230" i="13"/>
  <c r="E161" i="13"/>
  <c r="E162" i="13"/>
  <c r="E216" i="13"/>
  <c r="E137" i="13"/>
  <c r="E107" i="13"/>
  <c r="E217" i="13"/>
  <c r="E98" i="13"/>
  <c r="E108" i="13"/>
  <c r="E198" i="13"/>
  <c r="E101" i="13"/>
  <c r="E241" i="13"/>
  <c r="E190" i="13"/>
  <c r="E207" i="13"/>
  <c r="E4" i="13"/>
  <c r="E5" i="13"/>
  <c r="E214" i="13"/>
  <c r="E87" i="13"/>
  <c r="K87" i="13" s="1"/>
  <c r="E3" i="13"/>
  <c r="E287" i="13"/>
  <c r="E201" i="13"/>
  <c r="E163" i="13"/>
  <c r="E164" i="13"/>
  <c r="E70" i="13"/>
  <c r="E165" i="13"/>
  <c r="E88" i="13"/>
  <c r="E28" i="13"/>
  <c r="E199" i="13"/>
  <c r="E275" i="13"/>
  <c r="E6" i="13"/>
  <c r="E138" i="13"/>
  <c r="E16" i="13"/>
  <c r="E286" i="13"/>
  <c r="E289" i="13"/>
  <c r="E29" i="13"/>
  <c r="E30" i="13"/>
  <c r="E261" i="13"/>
  <c r="E283" i="13"/>
  <c r="E191" i="13"/>
  <c r="E262" i="13"/>
  <c r="E263" i="13"/>
  <c r="E22" i="13"/>
  <c r="E264" i="13"/>
  <c r="E7" i="13"/>
  <c r="E276" i="13"/>
  <c r="E218" i="13"/>
  <c r="E89" i="13"/>
  <c r="E139" i="13"/>
  <c r="E140" i="13"/>
  <c r="E141" i="13"/>
  <c r="E142" i="13"/>
  <c r="E231" i="13"/>
  <c r="E294" i="13"/>
  <c r="E12" i="13"/>
  <c r="E17" i="13"/>
  <c r="E143" i="13"/>
  <c r="E102" i="13"/>
  <c r="E103" i="13"/>
  <c r="E104" i="13"/>
  <c r="E277" i="13"/>
  <c r="E254" i="13"/>
  <c r="E200" i="13"/>
  <c r="E49" i="13"/>
  <c r="E144" i="13"/>
  <c r="E166" i="13"/>
  <c r="E145" i="13"/>
  <c r="E18" i="13"/>
  <c r="E47" i="13"/>
  <c r="E251" i="13"/>
  <c r="E9" i="13"/>
  <c r="E96" i="13"/>
  <c r="E219" i="13"/>
  <c r="E167" i="13"/>
  <c r="E173" i="13"/>
  <c r="E168" i="13"/>
  <c r="E90" i="13"/>
  <c r="E146" i="13"/>
  <c r="D99" i="13"/>
  <c r="D181" i="13"/>
  <c r="D204" i="13"/>
  <c r="D120" i="13"/>
  <c r="D195" i="13"/>
  <c r="D121" i="13"/>
  <c r="D15" i="13"/>
  <c r="D122" i="13"/>
  <c r="D123" i="13"/>
  <c r="D245" i="13"/>
  <c r="D182" i="13"/>
  <c r="D253" i="13"/>
  <c r="D298" i="13"/>
  <c r="D124" i="13"/>
  <c r="D125" i="13"/>
  <c r="D183" i="13"/>
  <c r="D285" i="13"/>
  <c r="D184" i="13"/>
  <c r="D185" i="13"/>
  <c r="D234" i="13"/>
  <c r="D126" i="13"/>
  <c r="D73" i="13"/>
  <c r="D127" i="13"/>
  <c r="D128" i="13"/>
  <c r="D19" i="13"/>
  <c r="D25" i="13"/>
  <c r="D258" i="13"/>
  <c r="D246" i="13"/>
  <c r="D74" i="13"/>
  <c r="D46" i="13"/>
  <c r="D75" i="13"/>
  <c r="D39" i="13"/>
  <c r="D232" i="13"/>
  <c r="D157" i="13"/>
  <c r="D76" i="13"/>
  <c r="D299" i="13"/>
  <c r="D196" i="13"/>
  <c r="D158" i="13"/>
  <c r="D77" i="13"/>
  <c r="D57" i="13"/>
  <c r="D78" i="13"/>
  <c r="D186" i="13"/>
  <c r="D79" i="13"/>
  <c r="D187" i="13"/>
  <c r="D288" i="13"/>
  <c r="D197" i="13"/>
  <c r="D80" i="13"/>
  <c r="D129" i="13"/>
  <c r="D81" i="13"/>
  <c r="D130" i="13"/>
  <c r="D188" i="13"/>
  <c r="D82" i="13"/>
  <c r="D51" i="13"/>
  <c r="D131" i="13"/>
  <c r="D159" i="13"/>
  <c r="D132" i="13"/>
  <c r="D205" i="13"/>
  <c r="D247" i="13"/>
  <c r="D8" i="13"/>
  <c r="D40" i="13"/>
  <c r="D66" i="13"/>
  <c r="D52" i="13"/>
  <c r="D83" i="13"/>
  <c r="D84" i="13"/>
  <c r="D189" i="13"/>
  <c r="D85" i="13"/>
  <c r="D215" i="13"/>
  <c r="D26" i="13"/>
  <c r="D133" i="13"/>
  <c r="D206" i="13"/>
  <c r="D48" i="13"/>
  <c r="D160" i="13"/>
  <c r="D212" i="13"/>
  <c r="D259" i="13"/>
  <c r="D53" i="13"/>
  <c r="D233" i="13"/>
  <c r="D67" i="13"/>
  <c r="D41" i="13"/>
  <c r="D27" i="13"/>
  <c r="D42" i="13"/>
  <c r="D100" i="13"/>
  <c r="D242" i="13"/>
  <c r="D248" i="13"/>
  <c r="D274" i="13"/>
  <c r="D213" i="13"/>
  <c r="D32" i="13"/>
  <c r="D33" i="13"/>
  <c r="D249" i="13"/>
  <c r="D250" i="13"/>
  <c r="D134" i="13"/>
  <c r="D135" i="13"/>
  <c r="D256" i="13"/>
  <c r="D86" i="13"/>
  <c r="D97" i="13"/>
  <c r="D34" i="13"/>
  <c r="D260" i="13"/>
  <c r="D136" i="13"/>
  <c r="D240" i="13"/>
  <c r="D68" i="13"/>
  <c r="D170" i="13"/>
  <c r="D229" i="13"/>
  <c r="D235" i="13"/>
  <c r="D54" i="13"/>
  <c r="D265" i="13"/>
  <c r="D293" i="13"/>
  <c r="D69" i="13"/>
  <c r="D230" i="13"/>
  <c r="D161" i="13"/>
  <c r="D162" i="13"/>
  <c r="D216" i="13"/>
  <c r="D137" i="13"/>
  <c r="D107" i="13"/>
  <c r="D217" i="13"/>
  <c r="D98" i="13"/>
  <c r="D108" i="13"/>
  <c r="D198" i="13"/>
  <c r="D101" i="13"/>
  <c r="D241" i="13"/>
  <c r="D190" i="13"/>
  <c r="D207" i="13"/>
  <c r="D4" i="13"/>
  <c r="D5" i="13"/>
  <c r="D214" i="13"/>
  <c r="D87" i="13"/>
  <c r="D3" i="13"/>
  <c r="D287" i="13"/>
  <c r="D201" i="13"/>
  <c r="D163" i="13"/>
  <c r="D164" i="13"/>
  <c r="D70" i="13"/>
  <c r="D165" i="13"/>
  <c r="D88" i="13"/>
  <c r="D28" i="13"/>
  <c r="D199" i="13"/>
  <c r="D275" i="13"/>
  <c r="D6" i="13"/>
  <c r="D138" i="13"/>
  <c r="D16" i="13"/>
  <c r="D286" i="13"/>
  <c r="D289" i="13"/>
  <c r="D29" i="13"/>
  <c r="D30" i="13"/>
  <c r="D261" i="13"/>
  <c r="D283" i="13"/>
  <c r="D191" i="13"/>
  <c r="D262" i="13"/>
  <c r="D263" i="13"/>
  <c r="D22" i="13"/>
  <c r="D264" i="13"/>
  <c r="D7" i="13"/>
  <c r="D276" i="13"/>
  <c r="D218" i="13"/>
  <c r="D89" i="13"/>
  <c r="D139" i="13"/>
  <c r="D140" i="13"/>
  <c r="D141" i="13"/>
  <c r="D142" i="13"/>
  <c r="D231" i="13"/>
  <c r="D294" i="13"/>
  <c r="D12" i="13"/>
  <c r="D17" i="13"/>
  <c r="D143" i="13"/>
  <c r="D102" i="13"/>
  <c r="D103" i="13"/>
  <c r="D104" i="13"/>
  <c r="D277" i="13"/>
  <c r="D254" i="13"/>
  <c r="D200" i="13"/>
  <c r="D49" i="13"/>
  <c r="D144" i="13"/>
  <c r="D166" i="13"/>
  <c r="D145" i="13"/>
  <c r="D18" i="13"/>
  <c r="D47" i="13"/>
  <c r="D251" i="13"/>
  <c r="D9" i="13"/>
  <c r="D96" i="13"/>
  <c r="D219" i="13"/>
  <c r="D167" i="13"/>
  <c r="D173" i="13"/>
  <c r="D168" i="13"/>
  <c r="D90" i="13"/>
  <c r="D146" i="13"/>
  <c r="C99" i="13"/>
  <c r="C181" i="13"/>
  <c r="C204" i="13"/>
  <c r="C120" i="13"/>
  <c r="C195" i="13"/>
  <c r="C121" i="13"/>
  <c r="C15" i="13"/>
  <c r="C122" i="13"/>
  <c r="C123" i="13"/>
  <c r="C245" i="13"/>
  <c r="C182" i="13"/>
  <c r="C253" i="13"/>
  <c r="C298" i="13"/>
  <c r="C124" i="13"/>
  <c r="C125" i="13"/>
  <c r="C183" i="13"/>
  <c r="C285" i="13"/>
  <c r="C184" i="13"/>
  <c r="C185" i="13"/>
  <c r="C234" i="13"/>
  <c r="C126" i="13"/>
  <c r="C73" i="13"/>
  <c r="C127" i="13"/>
  <c r="C128" i="13"/>
  <c r="C19" i="13"/>
  <c r="C25" i="13"/>
  <c r="C258" i="13"/>
  <c r="C246" i="13"/>
  <c r="C74" i="13"/>
  <c r="C46" i="13"/>
  <c r="C75" i="13"/>
  <c r="C39" i="13"/>
  <c r="C232" i="13"/>
  <c r="C157" i="13"/>
  <c r="C76" i="13"/>
  <c r="C299" i="13"/>
  <c r="C196" i="13"/>
  <c r="C158" i="13"/>
  <c r="C77" i="13"/>
  <c r="C57" i="13"/>
  <c r="C78" i="13"/>
  <c r="C186" i="13"/>
  <c r="C79" i="13"/>
  <c r="C187" i="13"/>
  <c r="C288" i="13"/>
  <c r="C197" i="13"/>
  <c r="C80" i="13"/>
  <c r="C129" i="13"/>
  <c r="C81" i="13"/>
  <c r="C130" i="13"/>
  <c r="C188" i="13"/>
  <c r="C82" i="13"/>
  <c r="C51" i="13"/>
  <c r="C131" i="13"/>
  <c r="C159" i="13"/>
  <c r="C132" i="13"/>
  <c r="C205" i="13"/>
  <c r="C247" i="13"/>
  <c r="C8" i="13"/>
  <c r="C40" i="13"/>
  <c r="C66" i="13"/>
  <c r="C52" i="13"/>
  <c r="C83" i="13"/>
  <c r="C84" i="13"/>
  <c r="C189" i="13"/>
  <c r="C85" i="13"/>
  <c r="C215" i="13"/>
  <c r="C26" i="13"/>
  <c r="C133" i="13"/>
  <c r="C206" i="13"/>
  <c r="C48" i="13"/>
  <c r="C160" i="13"/>
  <c r="C212" i="13"/>
  <c r="C259" i="13"/>
  <c r="C53" i="13"/>
  <c r="C233" i="13"/>
  <c r="C67" i="13"/>
  <c r="C41" i="13"/>
  <c r="C27" i="13"/>
  <c r="C42" i="13"/>
  <c r="C100" i="13"/>
  <c r="C242" i="13"/>
  <c r="C248" i="13"/>
  <c r="C274" i="13"/>
  <c r="C213" i="13"/>
  <c r="C32" i="13"/>
  <c r="C33" i="13"/>
  <c r="C249" i="13"/>
  <c r="C250" i="13"/>
  <c r="C134" i="13"/>
  <c r="C135" i="13"/>
  <c r="C256" i="13"/>
  <c r="C86" i="13"/>
  <c r="C97" i="13"/>
  <c r="C34" i="13"/>
  <c r="C260" i="13"/>
  <c r="C136" i="13"/>
  <c r="C240" i="13"/>
  <c r="C68" i="13"/>
  <c r="C170" i="13"/>
  <c r="C229" i="13"/>
  <c r="C235" i="13"/>
  <c r="C54" i="13"/>
  <c r="C265" i="13"/>
  <c r="C293" i="13"/>
  <c r="C69" i="13"/>
  <c r="C230" i="13"/>
  <c r="C161" i="13"/>
  <c r="C162" i="13"/>
  <c r="C216" i="13"/>
  <c r="C137" i="13"/>
  <c r="C107" i="13"/>
  <c r="C217" i="13"/>
  <c r="C98" i="13"/>
  <c r="C108" i="13"/>
  <c r="C198" i="13"/>
  <c r="C101" i="13"/>
  <c r="C241" i="13"/>
  <c r="C190" i="13"/>
  <c r="C207" i="13"/>
  <c r="C4" i="13"/>
  <c r="C5" i="13"/>
  <c r="C214" i="13"/>
  <c r="C87" i="13"/>
  <c r="C3" i="13"/>
  <c r="C287" i="13"/>
  <c r="C201" i="13"/>
  <c r="C163" i="13"/>
  <c r="C164" i="13"/>
  <c r="C70" i="13"/>
  <c r="C165" i="13"/>
  <c r="C88" i="13"/>
  <c r="C28" i="13"/>
  <c r="C199" i="13"/>
  <c r="C275" i="13"/>
  <c r="C6" i="13"/>
  <c r="C138" i="13"/>
  <c r="C16" i="13"/>
  <c r="C286" i="13"/>
  <c r="C289" i="13"/>
  <c r="C29" i="13"/>
  <c r="C30" i="13"/>
  <c r="C261" i="13"/>
  <c r="C283" i="13"/>
  <c r="C191" i="13"/>
  <c r="C262" i="13"/>
  <c r="C263" i="13"/>
  <c r="C22" i="13"/>
  <c r="C264" i="13"/>
  <c r="C7" i="13"/>
  <c r="C276" i="13"/>
  <c r="C218" i="13"/>
  <c r="C89" i="13"/>
  <c r="C139" i="13"/>
  <c r="C140" i="13"/>
  <c r="C141" i="13"/>
  <c r="C142" i="13"/>
  <c r="C231" i="13"/>
  <c r="C294" i="13"/>
  <c r="C12" i="13"/>
  <c r="C17" i="13"/>
  <c r="C143" i="13"/>
  <c r="C102" i="13"/>
  <c r="C103" i="13"/>
  <c r="C104" i="13"/>
  <c r="C277" i="13"/>
  <c r="C254" i="13"/>
  <c r="C200" i="13"/>
  <c r="C49" i="13"/>
  <c r="C144" i="13"/>
  <c r="C166" i="13"/>
  <c r="C145" i="13"/>
  <c r="C18" i="13"/>
  <c r="C47" i="13"/>
  <c r="C251" i="13"/>
  <c r="C9" i="13"/>
  <c r="C96" i="13"/>
  <c r="C167" i="13"/>
  <c r="C173" i="13"/>
  <c r="C168" i="13"/>
  <c r="C90" i="13"/>
  <c r="C146" i="13"/>
  <c r="B3" i="13"/>
  <c r="B99" i="13"/>
  <c r="B204" i="13"/>
  <c r="B120" i="13"/>
  <c r="B121" i="13"/>
  <c r="B15" i="13"/>
  <c r="B123" i="13"/>
  <c r="B182" i="13"/>
  <c r="B253" i="13"/>
  <c r="B298" i="13"/>
  <c r="B124" i="13"/>
  <c r="B125" i="13"/>
  <c r="B285" i="13"/>
  <c r="B184" i="13"/>
  <c r="B185" i="13"/>
  <c r="B234" i="13"/>
  <c r="B127" i="13"/>
  <c r="B128" i="13"/>
  <c r="B258" i="13"/>
  <c r="B74" i="13"/>
  <c r="B75" i="13"/>
  <c r="B232" i="13"/>
  <c r="B157" i="13"/>
  <c r="B76" i="13"/>
  <c r="B196" i="13"/>
  <c r="B57" i="13"/>
  <c r="B78" i="13"/>
  <c r="B79" i="13"/>
  <c r="B187" i="13"/>
  <c r="B288" i="13"/>
  <c r="B80" i="13"/>
  <c r="B129" i="13"/>
  <c r="B81" i="13"/>
  <c r="B130" i="13"/>
  <c r="B188" i="13"/>
  <c r="B82" i="13"/>
  <c r="B51" i="13"/>
  <c r="B131" i="13"/>
  <c r="B159" i="13"/>
  <c r="B132" i="13"/>
  <c r="B8" i="13"/>
  <c r="B52" i="13"/>
  <c r="B85" i="13"/>
  <c r="B26" i="13"/>
  <c r="B133" i="13"/>
  <c r="B212" i="13"/>
  <c r="B53" i="13"/>
  <c r="B233" i="13"/>
  <c r="B67" i="13"/>
  <c r="B27" i="13"/>
  <c r="B100" i="13"/>
  <c r="B213" i="13"/>
  <c r="B32" i="13"/>
  <c r="B33" i="13"/>
  <c r="B249" i="13"/>
  <c r="B134" i="13"/>
  <c r="B256" i="13"/>
  <c r="B86" i="13"/>
  <c r="B97" i="13"/>
  <c r="B34" i="13"/>
  <c r="B235" i="13"/>
  <c r="B107" i="13"/>
  <c r="B98" i="13"/>
  <c r="B241" i="13"/>
  <c r="B207" i="13"/>
  <c r="B4" i="13"/>
  <c r="B5" i="13"/>
  <c r="B214" i="13"/>
  <c r="B163" i="13"/>
  <c r="B164" i="13"/>
  <c r="B70" i="13"/>
  <c r="B165" i="13"/>
  <c r="B88" i="13"/>
  <c r="B28" i="13"/>
  <c r="B138" i="13"/>
  <c r="B16" i="13"/>
  <c r="B286" i="13"/>
  <c r="B289" i="13"/>
  <c r="B29" i="13"/>
  <c r="B30" i="13"/>
  <c r="B22" i="13"/>
  <c r="B7" i="13"/>
  <c r="B89" i="13"/>
  <c r="B139" i="13"/>
  <c r="B140" i="13"/>
  <c r="B142" i="13"/>
  <c r="B231" i="13"/>
  <c r="B294" i="13"/>
  <c r="B12" i="13"/>
  <c r="B17" i="13"/>
  <c r="B143" i="13"/>
  <c r="B254" i="13"/>
  <c r="B18" i="13"/>
  <c r="B47" i="13"/>
  <c r="B96" i="13"/>
  <c r="B219" i="13"/>
  <c r="B173" i="13"/>
  <c r="B168" i="13"/>
  <c r="B90" i="13"/>
  <c r="A99" i="13"/>
  <c r="A181" i="13"/>
  <c r="A204" i="13"/>
  <c r="A120" i="13"/>
  <c r="A195" i="13"/>
  <c r="A121" i="13"/>
  <c r="A15" i="13"/>
  <c r="A122" i="13"/>
  <c r="A123" i="13"/>
  <c r="A245" i="13"/>
  <c r="A182" i="13"/>
  <c r="A253" i="13"/>
  <c r="A298" i="13"/>
  <c r="A124" i="13"/>
  <c r="A125" i="13"/>
  <c r="A183" i="13"/>
  <c r="A285" i="13"/>
  <c r="A184" i="13"/>
  <c r="A185" i="13"/>
  <c r="A234" i="13"/>
  <c r="A126" i="13"/>
  <c r="A73" i="13"/>
  <c r="A127" i="13"/>
  <c r="A128" i="13"/>
  <c r="A19" i="13"/>
  <c r="A25" i="13"/>
  <c r="A258" i="13"/>
  <c r="A246" i="13"/>
  <c r="A74" i="13"/>
  <c r="A46" i="13"/>
  <c r="A75" i="13"/>
  <c r="A39" i="13"/>
  <c r="A232" i="13"/>
  <c r="A157" i="13"/>
  <c r="A76" i="13"/>
  <c r="A299" i="13"/>
  <c r="A196" i="13"/>
  <c r="A158" i="13"/>
  <c r="A77" i="13"/>
  <c r="A57" i="13"/>
  <c r="A78" i="13"/>
  <c r="A186" i="13"/>
  <c r="A79" i="13"/>
  <c r="A187" i="13"/>
  <c r="A288" i="13"/>
  <c r="A197" i="13"/>
  <c r="A80" i="13"/>
  <c r="A129" i="13"/>
  <c r="A81" i="13"/>
  <c r="A130" i="13"/>
  <c r="A188" i="13"/>
  <c r="A82" i="13"/>
  <c r="A51" i="13"/>
  <c r="A131" i="13"/>
  <c r="A159" i="13"/>
  <c r="A132" i="13"/>
  <c r="A205" i="13"/>
  <c r="A247" i="13"/>
  <c r="A8" i="13"/>
  <c r="A40" i="13"/>
  <c r="A66" i="13"/>
  <c r="A52" i="13"/>
  <c r="A83" i="13"/>
  <c r="A84" i="13"/>
  <c r="A189" i="13"/>
  <c r="A85" i="13"/>
  <c r="A215" i="13"/>
  <c r="A26" i="13"/>
  <c r="A133" i="13"/>
  <c r="A206" i="13"/>
  <c r="A48" i="13"/>
  <c r="A160" i="13"/>
  <c r="A212" i="13"/>
  <c r="A259" i="13"/>
  <c r="A53" i="13"/>
  <c r="A233" i="13"/>
  <c r="A67" i="13"/>
  <c r="A41" i="13"/>
  <c r="A27" i="13"/>
  <c r="A42" i="13"/>
  <c r="A100" i="13"/>
  <c r="A242" i="13"/>
  <c r="A248" i="13"/>
  <c r="A274" i="13"/>
  <c r="A213" i="13"/>
  <c r="A32" i="13"/>
  <c r="A33" i="13"/>
  <c r="A249" i="13"/>
  <c r="A250" i="13"/>
  <c r="A134" i="13"/>
  <c r="A135" i="13"/>
  <c r="A256" i="13"/>
  <c r="A86" i="13"/>
  <c r="A97" i="13"/>
  <c r="A34" i="13"/>
  <c r="A260" i="13"/>
  <c r="A136" i="13"/>
  <c r="A240" i="13"/>
  <c r="A68" i="13"/>
  <c r="A170" i="13"/>
  <c r="A229" i="13"/>
  <c r="A235" i="13"/>
  <c r="A54" i="13"/>
  <c r="A265" i="13"/>
  <c r="A293" i="13"/>
  <c r="A69" i="13"/>
  <c r="A230" i="13"/>
  <c r="A161" i="13"/>
  <c r="A162" i="13"/>
  <c r="A216" i="13"/>
  <c r="A137" i="13"/>
  <c r="A107" i="13"/>
  <c r="A217" i="13"/>
  <c r="A98" i="13"/>
  <c r="A108" i="13"/>
  <c r="A198" i="13"/>
  <c r="A101" i="13"/>
  <c r="A241" i="13"/>
  <c r="A190" i="13"/>
  <c r="A207" i="13"/>
  <c r="A4" i="13"/>
  <c r="A5" i="13"/>
  <c r="A214" i="13"/>
  <c r="A87" i="13"/>
  <c r="A3" i="13"/>
  <c r="A287" i="13"/>
  <c r="A201" i="13"/>
  <c r="A163" i="13"/>
  <c r="A164" i="13"/>
  <c r="A70" i="13"/>
  <c r="A165" i="13"/>
  <c r="A88" i="13"/>
  <c r="A28" i="13"/>
  <c r="A199" i="13"/>
  <c r="A275" i="13"/>
  <c r="A6" i="13"/>
  <c r="A138" i="13"/>
  <c r="A16" i="13"/>
  <c r="A286" i="13"/>
  <c r="A289" i="13"/>
  <c r="A29" i="13"/>
  <c r="A30" i="13"/>
  <c r="A261" i="13"/>
  <c r="A283" i="13"/>
  <c r="A191" i="13"/>
  <c r="A262" i="13"/>
  <c r="A263" i="13"/>
  <c r="A22" i="13"/>
  <c r="A264" i="13"/>
  <c r="A7" i="13"/>
  <c r="A276" i="13"/>
  <c r="A218" i="13"/>
  <c r="A89" i="13"/>
  <c r="A139" i="13"/>
  <c r="A140" i="13"/>
  <c r="A141" i="13"/>
  <c r="A142" i="13"/>
  <c r="A231" i="13"/>
  <c r="A294" i="13"/>
  <c r="A12" i="13"/>
  <c r="A17" i="13"/>
  <c r="A143" i="13"/>
  <c r="A102" i="13"/>
  <c r="A103" i="13"/>
  <c r="A104" i="13"/>
  <c r="A277" i="13"/>
  <c r="A254" i="13"/>
  <c r="A200" i="13"/>
  <c r="A49" i="13"/>
  <c r="A144" i="13"/>
  <c r="A166" i="13"/>
  <c r="A145" i="13"/>
  <c r="A18" i="13"/>
  <c r="A47" i="13"/>
  <c r="A251" i="13"/>
  <c r="A9" i="13"/>
  <c r="A96" i="13"/>
  <c r="A219" i="13"/>
  <c r="A167" i="13"/>
  <c r="A173" i="13"/>
  <c r="A168" i="13"/>
  <c r="A90" i="13"/>
  <c r="A146" i="13"/>
  <c r="I2" i="8"/>
  <c r="F99" i="13" s="1"/>
  <c r="F181" i="13"/>
  <c r="I4" i="8"/>
  <c r="F204" i="13" s="1"/>
  <c r="I5" i="8"/>
  <c r="F120" i="13" s="1"/>
  <c r="F195" i="13"/>
  <c r="F121" i="13"/>
  <c r="F15" i="13"/>
  <c r="F122" i="13"/>
  <c r="I10" i="8"/>
  <c r="F123" i="13" s="1"/>
  <c r="F245" i="13"/>
  <c r="F182" i="13"/>
  <c r="F253" i="13"/>
  <c r="I14" i="8"/>
  <c r="F298" i="13" s="1"/>
  <c r="I15" i="8"/>
  <c r="F124" i="13" s="1"/>
  <c r="I16" i="8"/>
  <c r="F125" i="13" s="1"/>
  <c r="F183" i="13"/>
  <c r="I18" i="8"/>
  <c r="F285" i="13" s="1"/>
  <c r="I19" i="8"/>
  <c r="F184" i="13" s="1"/>
  <c r="I20" i="8"/>
  <c r="F185" i="13" s="1"/>
  <c r="I21" i="8"/>
  <c r="F234" i="13" s="1"/>
  <c r="F126" i="13"/>
  <c r="F73" i="13"/>
  <c r="F127" i="13"/>
  <c r="F128" i="13"/>
  <c r="F19" i="13"/>
  <c r="F25" i="13"/>
  <c r="I28" i="8"/>
  <c r="F258" i="13" s="1"/>
  <c r="F246" i="13"/>
  <c r="F74" i="13"/>
  <c r="F46" i="13"/>
  <c r="I32" i="8"/>
  <c r="F75" i="13" s="1"/>
  <c r="F39" i="13"/>
  <c r="F232" i="13"/>
  <c r="I35" i="8"/>
  <c r="F157" i="13" s="1"/>
  <c r="F76" i="13"/>
  <c r="F299" i="13"/>
  <c r="I38" i="8"/>
  <c r="F196" i="13" s="1"/>
  <c r="F158" i="13"/>
  <c r="F77" i="13"/>
  <c r="F57" i="13"/>
  <c r="F78" i="13"/>
  <c r="F186" i="13"/>
  <c r="I44" i="8"/>
  <c r="F79" i="13" s="1"/>
  <c r="I45" i="8"/>
  <c r="F187" i="13" s="1"/>
  <c r="F288" i="13"/>
  <c r="F197" i="13"/>
  <c r="I48" i="8"/>
  <c r="F80" i="13" s="1"/>
  <c r="F129" i="13"/>
  <c r="F81" i="13"/>
  <c r="I51" i="8"/>
  <c r="F130" i="13" s="1"/>
  <c r="I52" i="8"/>
  <c r="F188" i="13" s="1"/>
  <c r="F82" i="13"/>
  <c r="I54" i="8"/>
  <c r="F51" i="13" s="1"/>
  <c r="I55" i="8"/>
  <c r="F131" i="13" s="1"/>
  <c r="F159" i="13"/>
  <c r="I57" i="8"/>
  <c r="F132" i="13" s="1"/>
  <c r="F205" i="13"/>
  <c r="F247" i="13"/>
  <c r="F8" i="13"/>
  <c r="F40" i="13"/>
  <c r="F66" i="13"/>
  <c r="I63" i="8"/>
  <c r="F52" i="13" s="1"/>
  <c r="F83" i="13"/>
  <c r="F84" i="13"/>
  <c r="F189" i="13"/>
  <c r="F85" i="13"/>
  <c r="F215" i="13"/>
  <c r="F26" i="13"/>
  <c r="I70" i="8"/>
  <c r="F133" i="13" s="1"/>
  <c r="F206" i="13"/>
  <c r="F48" i="13"/>
  <c r="F160" i="13"/>
  <c r="F212" i="13"/>
  <c r="F259" i="13"/>
  <c r="I76" i="8"/>
  <c r="F53" i="13" s="1"/>
  <c r="F233" i="13"/>
  <c r="F67" i="13"/>
  <c r="F41" i="13"/>
  <c r="F27" i="13"/>
  <c r="F42" i="13"/>
  <c r="F100" i="13"/>
  <c r="F242" i="13"/>
  <c r="F248" i="13"/>
  <c r="F274" i="13"/>
  <c r="F213" i="13"/>
  <c r="F32" i="13"/>
  <c r="I88" i="8"/>
  <c r="F33" i="13" s="1"/>
  <c r="F249" i="13"/>
  <c r="F250" i="13"/>
  <c r="I91" i="8"/>
  <c r="F134" i="13" s="1"/>
  <c r="F135" i="13"/>
  <c r="I93" i="8"/>
  <c r="F256" i="13" s="1"/>
  <c r="F86" i="13"/>
  <c r="I95" i="8"/>
  <c r="F97" i="13" s="1"/>
  <c r="I96" i="8"/>
  <c r="F34" i="13" s="1"/>
  <c r="F260" i="13"/>
  <c r="F136" i="13"/>
  <c r="F240" i="13"/>
  <c r="F68" i="13"/>
  <c r="F170" i="13"/>
  <c r="F229" i="13"/>
  <c r="I103" i="8"/>
  <c r="F235" i="13" s="1"/>
  <c r="F54" i="13"/>
  <c r="F265" i="13"/>
  <c r="F293" i="13"/>
  <c r="F69" i="13"/>
  <c r="F230" i="13"/>
  <c r="F161" i="13"/>
  <c r="F162" i="13"/>
  <c r="F216" i="13"/>
  <c r="F137" i="13"/>
  <c r="I113" i="8"/>
  <c r="F107" i="13" s="1"/>
  <c r="F217" i="13"/>
  <c r="I115" i="8"/>
  <c r="F98" i="13" s="1"/>
  <c r="F108" i="13"/>
  <c r="F198" i="13"/>
  <c r="F101" i="13"/>
  <c r="I119" i="8"/>
  <c r="F241" i="13" s="1"/>
  <c r="F190" i="13"/>
  <c r="F207" i="13"/>
  <c r="F4" i="13"/>
  <c r="F5" i="13"/>
  <c r="I124" i="8"/>
  <c r="F214" i="13" s="1"/>
  <c r="F87" i="13"/>
  <c r="F3" i="13"/>
  <c r="F287" i="13"/>
  <c r="F201" i="13"/>
  <c r="F163" i="13"/>
  <c r="I130" i="8"/>
  <c r="F164" i="13" s="1"/>
  <c r="I131" i="8"/>
  <c r="F70" i="13" s="1"/>
  <c r="F165" i="13"/>
  <c r="F88" i="13"/>
  <c r="I134" i="8"/>
  <c r="F28" i="13" s="1"/>
  <c r="F199" i="13"/>
  <c r="F275" i="13"/>
  <c r="F6" i="13"/>
  <c r="I138" i="8"/>
  <c r="F138" i="13" s="1"/>
  <c r="F16" i="13"/>
  <c r="I141" i="8"/>
  <c r="F286" i="13" s="1"/>
  <c r="F289" i="13"/>
  <c r="F29" i="13"/>
  <c r="I144" i="8"/>
  <c r="F30" i="13" s="1"/>
  <c r="F261" i="13"/>
  <c r="F283" i="13"/>
  <c r="F191" i="13"/>
  <c r="F262" i="13"/>
  <c r="F263" i="13"/>
  <c r="I150" i="8"/>
  <c r="F22" i="13" s="1"/>
  <c r="F264" i="13"/>
  <c r="F7" i="13"/>
  <c r="F276" i="13"/>
  <c r="F218" i="13"/>
  <c r="F89" i="13"/>
  <c r="F139" i="13"/>
  <c r="F140" i="13"/>
  <c r="F141" i="13"/>
  <c r="F142" i="13"/>
  <c r="I160" i="8"/>
  <c r="F231" i="13" s="1"/>
  <c r="I161" i="8"/>
  <c r="F294" i="13" s="1"/>
  <c r="I162" i="8"/>
  <c r="F12" i="13" s="1"/>
  <c r="I163" i="8"/>
  <c r="F17" i="13" s="1"/>
  <c r="F143" i="13"/>
  <c r="F102" i="13"/>
  <c r="F103" i="13"/>
  <c r="F104" i="13"/>
  <c r="F277" i="13"/>
  <c r="F254" i="13"/>
  <c r="F200" i="13"/>
  <c r="F49" i="13"/>
  <c r="F144" i="13"/>
  <c r="F166" i="13"/>
  <c r="F145" i="13"/>
  <c r="I175" i="8"/>
  <c r="F18" i="13" s="1"/>
  <c r="F47" i="13"/>
  <c r="F251" i="13"/>
  <c r="F9" i="13"/>
  <c r="F96" i="13"/>
  <c r="F219" i="13"/>
  <c r="F167" i="13"/>
  <c r="F173" i="13"/>
  <c r="I183" i="8"/>
  <c r="F168" i="13" s="1"/>
  <c r="F90" i="13"/>
  <c r="F146" i="13"/>
  <c r="J220" i="13"/>
  <c r="J302" i="13"/>
  <c r="J20" i="13"/>
  <c r="J243" i="13"/>
  <c r="J21" i="13"/>
  <c r="J71" i="13"/>
  <c r="J290" i="13"/>
  <c r="J50" i="13"/>
  <c r="J55" i="13"/>
  <c r="J171" i="13"/>
  <c r="J110" i="13"/>
  <c r="J303" i="13"/>
  <c r="J174" i="13"/>
  <c r="J291" i="13"/>
  <c r="J255" i="13"/>
  <c r="J61" i="13"/>
  <c r="J62" i="13"/>
  <c r="J236" i="13"/>
  <c r="J175" i="13"/>
  <c r="J63" i="13"/>
  <c r="J111" i="13"/>
  <c r="J221" i="13"/>
  <c r="J112" i="13"/>
  <c r="J222" i="13"/>
  <c r="J271" i="13"/>
  <c r="J300" i="13"/>
  <c r="J203" i="13"/>
  <c r="J176" i="13"/>
  <c r="J278" i="13"/>
  <c r="J292" i="13"/>
  <c r="J56" i="13"/>
  <c r="J272" i="13"/>
  <c r="J35" i="13"/>
  <c r="J113" i="13"/>
  <c r="J36" i="13"/>
  <c r="J114" i="13"/>
  <c r="J64" i="13"/>
  <c r="J252" i="13"/>
  <c r="J115" i="13"/>
  <c r="J202" i="13"/>
  <c r="J177" i="13"/>
  <c r="J116" i="13"/>
  <c r="J37" i="13"/>
  <c r="J45" i="13"/>
  <c r="J117" i="13"/>
  <c r="J301" i="13"/>
  <c r="J244" i="13"/>
  <c r="J178" i="13"/>
  <c r="J118" i="13"/>
  <c r="J11" i="13"/>
  <c r="J279" i="13"/>
  <c r="J72" i="13"/>
  <c r="J172" i="13"/>
  <c r="J237" i="13"/>
  <c r="J238" i="13"/>
  <c r="J223" i="13"/>
  <c r="J280" i="13"/>
  <c r="J119" i="13"/>
  <c r="J31" i="13"/>
  <c r="J296" i="13"/>
  <c r="J224" i="13"/>
  <c r="J65" i="13"/>
  <c r="J225" i="13"/>
  <c r="J226" i="13"/>
  <c r="J179" i="13"/>
  <c r="J297" i="13"/>
  <c r="J38" i="13"/>
  <c r="J194" i="13"/>
  <c r="J227" i="13"/>
  <c r="J273" i="13"/>
  <c r="J228" i="13"/>
  <c r="J180" i="13"/>
  <c r="J239" i="13"/>
  <c r="J109" i="13"/>
  <c r="H220" i="13"/>
  <c r="H302" i="13"/>
  <c r="H20" i="13"/>
  <c r="H243" i="13"/>
  <c r="H21" i="13"/>
  <c r="H71" i="13"/>
  <c r="H290" i="13"/>
  <c r="H50" i="13"/>
  <c r="H55" i="13"/>
  <c r="H171" i="13"/>
  <c r="H110" i="13"/>
  <c r="H303" i="13"/>
  <c r="H174" i="13"/>
  <c r="H291" i="13"/>
  <c r="H255" i="13"/>
  <c r="H61" i="13"/>
  <c r="H62" i="13"/>
  <c r="H236" i="13"/>
  <c r="H175" i="13"/>
  <c r="H63" i="13"/>
  <c r="H111" i="13"/>
  <c r="H221" i="13"/>
  <c r="H112" i="13"/>
  <c r="H222" i="13"/>
  <c r="H271" i="13"/>
  <c r="H300" i="13"/>
  <c r="H203" i="13"/>
  <c r="H176" i="13"/>
  <c r="H278" i="13"/>
  <c r="H292" i="13"/>
  <c r="H56" i="13"/>
  <c r="H272" i="13"/>
  <c r="H35" i="13"/>
  <c r="H113" i="13"/>
  <c r="H36" i="13"/>
  <c r="H114" i="13"/>
  <c r="H64" i="13"/>
  <c r="H252" i="13"/>
  <c r="H115" i="13"/>
  <c r="H202" i="13"/>
  <c r="H177" i="13"/>
  <c r="H116" i="13"/>
  <c r="H37" i="13"/>
  <c r="H45" i="13"/>
  <c r="H117" i="13"/>
  <c r="H301" i="13"/>
  <c r="H244" i="13"/>
  <c r="H178" i="13"/>
  <c r="H118" i="13"/>
  <c r="H11" i="13"/>
  <c r="H279" i="13"/>
  <c r="H72" i="13"/>
  <c r="H172" i="13"/>
  <c r="H237" i="13"/>
  <c r="H238" i="13"/>
  <c r="H223" i="13"/>
  <c r="H280" i="13"/>
  <c r="H119" i="13"/>
  <c r="H31" i="13"/>
  <c r="H296" i="13"/>
  <c r="H224" i="13"/>
  <c r="H65" i="13"/>
  <c r="H225" i="13"/>
  <c r="H226" i="13"/>
  <c r="H179" i="13"/>
  <c r="H297" i="13"/>
  <c r="H38" i="13"/>
  <c r="H194" i="13"/>
  <c r="H227" i="13"/>
  <c r="H273" i="13"/>
  <c r="H228" i="13"/>
  <c r="H180" i="13"/>
  <c r="H239" i="13"/>
  <c r="H109" i="13"/>
  <c r="F220" i="13"/>
  <c r="F302" i="13"/>
  <c r="F20" i="13"/>
  <c r="F243" i="13"/>
  <c r="F21" i="13"/>
  <c r="F71" i="13"/>
  <c r="F290" i="13"/>
  <c r="F50" i="13"/>
  <c r="F55" i="13"/>
  <c r="F171" i="13"/>
  <c r="F110" i="13"/>
  <c r="F303" i="13"/>
  <c r="F174" i="13"/>
  <c r="F291" i="13"/>
  <c r="F255" i="13"/>
  <c r="F61" i="13"/>
  <c r="F62" i="13"/>
  <c r="F236" i="13"/>
  <c r="F175" i="13"/>
  <c r="F63" i="13"/>
  <c r="F111" i="13"/>
  <c r="F221" i="13"/>
  <c r="F112" i="13"/>
  <c r="F222" i="13"/>
  <c r="F271" i="13"/>
  <c r="F300" i="13"/>
  <c r="F203" i="13"/>
  <c r="F176" i="13"/>
  <c r="F278" i="13"/>
  <c r="F292" i="13"/>
  <c r="F56" i="13"/>
  <c r="F272" i="13"/>
  <c r="F35" i="13"/>
  <c r="F113" i="13"/>
  <c r="F36" i="13"/>
  <c r="F114" i="13"/>
  <c r="F64" i="13"/>
  <c r="F252" i="13"/>
  <c r="F115" i="13"/>
  <c r="F202" i="13"/>
  <c r="F177" i="13"/>
  <c r="F116" i="13"/>
  <c r="F37" i="13"/>
  <c r="F45" i="13"/>
  <c r="F117" i="13"/>
  <c r="F301" i="13"/>
  <c r="F244" i="13"/>
  <c r="F178" i="13"/>
  <c r="F118" i="13"/>
  <c r="F11" i="13"/>
  <c r="F279" i="13"/>
  <c r="F72" i="13"/>
  <c r="F172" i="13"/>
  <c r="F237" i="13"/>
  <c r="F238" i="13"/>
  <c r="F223" i="13"/>
  <c r="F280" i="13"/>
  <c r="F119" i="13"/>
  <c r="F31" i="13"/>
  <c r="F296" i="13"/>
  <c r="F224" i="13"/>
  <c r="F65" i="13"/>
  <c r="F225" i="13"/>
  <c r="F226" i="13"/>
  <c r="F179" i="13"/>
  <c r="F297" i="13"/>
  <c r="F38" i="13"/>
  <c r="F194" i="13"/>
  <c r="F227" i="13"/>
  <c r="F273" i="13"/>
  <c r="F228" i="13"/>
  <c r="F180" i="13"/>
  <c r="F239" i="13"/>
  <c r="F109" i="13"/>
  <c r="E220" i="13"/>
  <c r="E302" i="13"/>
  <c r="E20" i="13"/>
  <c r="E243" i="13"/>
  <c r="E21" i="13"/>
  <c r="E71" i="13"/>
  <c r="E290" i="13"/>
  <c r="E50" i="13"/>
  <c r="E55" i="13"/>
  <c r="E171" i="13"/>
  <c r="E110" i="13"/>
  <c r="E303" i="13"/>
  <c r="E174" i="13"/>
  <c r="E291" i="13"/>
  <c r="E255" i="13"/>
  <c r="E61" i="13"/>
  <c r="E62" i="13"/>
  <c r="E236" i="13"/>
  <c r="E175" i="13"/>
  <c r="E63" i="13"/>
  <c r="E111" i="13"/>
  <c r="E221" i="13"/>
  <c r="E112" i="13"/>
  <c r="E222" i="13"/>
  <c r="E271" i="13"/>
  <c r="E300" i="13"/>
  <c r="E203" i="13"/>
  <c r="E176" i="13"/>
  <c r="E278" i="13"/>
  <c r="E292" i="13"/>
  <c r="E56" i="13"/>
  <c r="E272" i="13"/>
  <c r="E35" i="13"/>
  <c r="E113" i="13"/>
  <c r="E36" i="13"/>
  <c r="E114" i="13"/>
  <c r="E64" i="13"/>
  <c r="E252" i="13"/>
  <c r="E115" i="13"/>
  <c r="E202" i="13"/>
  <c r="E177" i="13"/>
  <c r="E116" i="13"/>
  <c r="E37" i="13"/>
  <c r="E45" i="13"/>
  <c r="E117" i="13"/>
  <c r="E301" i="13"/>
  <c r="E244" i="13"/>
  <c r="E178" i="13"/>
  <c r="E118" i="13"/>
  <c r="E11" i="13"/>
  <c r="E279" i="13"/>
  <c r="E72" i="13"/>
  <c r="E172" i="13"/>
  <c r="E237" i="13"/>
  <c r="E238" i="13"/>
  <c r="E223" i="13"/>
  <c r="E280" i="13"/>
  <c r="E119" i="13"/>
  <c r="E31" i="13"/>
  <c r="E296" i="13"/>
  <c r="E224" i="13"/>
  <c r="E65" i="13"/>
  <c r="E225" i="13"/>
  <c r="E226" i="13"/>
  <c r="E179" i="13"/>
  <c r="E297" i="13"/>
  <c r="E38" i="13"/>
  <c r="E194" i="13"/>
  <c r="E227" i="13"/>
  <c r="E273" i="13"/>
  <c r="E228" i="13"/>
  <c r="E180" i="13"/>
  <c r="E239" i="13"/>
  <c r="E109" i="13"/>
  <c r="D220" i="13"/>
  <c r="D302" i="13"/>
  <c r="D20" i="13"/>
  <c r="D243" i="13"/>
  <c r="D21" i="13"/>
  <c r="D71" i="13"/>
  <c r="D290" i="13"/>
  <c r="D50" i="13"/>
  <c r="D55" i="13"/>
  <c r="D171" i="13"/>
  <c r="D110" i="13"/>
  <c r="D303" i="13"/>
  <c r="D174" i="13"/>
  <c r="D291" i="13"/>
  <c r="D255" i="13"/>
  <c r="D61" i="13"/>
  <c r="D62" i="13"/>
  <c r="D236" i="13"/>
  <c r="D175" i="13"/>
  <c r="D63" i="13"/>
  <c r="D111" i="13"/>
  <c r="D221" i="13"/>
  <c r="D112" i="13"/>
  <c r="D222" i="13"/>
  <c r="D271" i="13"/>
  <c r="D300" i="13"/>
  <c r="D203" i="13"/>
  <c r="D176" i="13"/>
  <c r="D278" i="13"/>
  <c r="D292" i="13"/>
  <c r="D56" i="13"/>
  <c r="D272" i="13"/>
  <c r="D35" i="13"/>
  <c r="D113" i="13"/>
  <c r="D36" i="13"/>
  <c r="D114" i="13"/>
  <c r="D64" i="13"/>
  <c r="D252" i="13"/>
  <c r="D115" i="13"/>
  <c r="D202" i="13"/>
  <c r="D177" i="13"/>
  <c r="D116" i="13"/>
  <c r="D37" i="13"/>
  <c r="D45" i="13"/>
  <c r="D117" i="13"/>
  <c r="D301" i="13"/>
  <c r="D244" i="13"/>
  <c r="D178" i="13"/>
  <c r="D118" i="13"/>
  <c r="D11" i="13"/>
  <c r="D279" i="13"/>
  <c r="D72" i="13"/>
  <c r="D172" i="13"/>
  <c r="D237" i="13"/>
  <c r="D238" i="13"/>
  <c r="D223" i="13"/>
  <c r="D280" i="13"/>
  <c r="D119" i="13"/>
  <c r="D31" i="13"/>
  <c r="D296" i="13"/>
  <c r="D224" i="13"/>
  <c r="D65" i="13"/>
  <c r="D225" i="13"/>
  <c r="D226" i="13"/>
  <c r="D179" i="13"/>
  <c r="D297" i="13"/>
  <c r="D38" i="13"/>
  <c r="D194" i="13"/>
  <c r="D227" i="13"/>
  <c r="D273" i="13"/>
  <c r="D228" i="13"/>
  <c r="D180" i="13"/>
  <c r="D239" i="13"/>
  <c r="D109" i="13"/>
  <c r="C220" i="13"/>
  <c r="C302" i="13"/>
  <c r="C20" i="13"/>
  <c r="C243" i="13"/>
  <c r="C21" i="13"/>
  <c r="C71" i="13"/>
  <c r="C290" i="13"/>
  <c r="C50" i="13"/>
  <c r="C55" i="13"/>
  <c r="C171" i="13"/>
  <c r="C110" i="13"/>
  <c r="C303" i="13"/>
  <c r="C174" i="13"/>
  <c r="C291" i="13"/>
  <c r="C255" i="13"/>
  <c r="C61" i="13"/>
  <c r="C62" i="13"/>
  <c r="C236" i="13"/>
  <c r="C175" i="13"/>
  <c r="C63" i="13"/>
  <c r="C111" i="13"/>
  <c r="C221" i="13"/>
  <c r="C112" i="13"/>
  <c r="C222" i="13"/>
  <c r="C271" i="13"/>
  <c r="C300" i="13"/>
  <c r="C203" i="13"/>
  <c r="C176" i="13"/>
  <c r="C278" i="13"/>
  <c r="C292" i="13"/>
  <c r="C56" i="13"/>
  <c r="C272" i="13"/>
  <c r="C35" i="13"/>
  <c r="C113" i="13"/>
  <c r="C36" i="13"/>
  <c r="C114" i="13"/>
  <c r="C64" i="13"/>
  <c r="C252" i="13"/>
  <c r="C115" i="13"/>
  <c r="C202" i="13"/>
  <c r="C177" i="13"/>
  <c r="C116" i="13"/>
  <c r="C37" i="13"/>
  <c r="C45" i="13"/>
  <c r="C117" i="13"/>
  <c r="C301" i="13"/>
  <c r="C244" i="13"/>
  <c r="C178" i="13"/>
  <c r="C118" i="13"/>
  <c r="C11" i="13"/>
  <c r="C279" i="13"/>
  <c r="C72" i="13"/>
  <c r="C172" i="13"/>
  <c r="C237" i="13"/>
  <c r="C238" i="13"/>
  <c r="C223" i="13"/>
  <c r="C280" i="13"/>
  <c r="C119" i="13"/>
  <c r="C31" i="13"/>
  <c r="C296" i="13"/>
  <c r="C224" i="13"/>
  <c r="C65" i="13"/>
  <c r="C225" i="13"/>
  <c r="C226" i="13"/>
  <c r="C179" i="13"/>
  <c r="C297" i="13"/>
  <c r="C38" i="13"/>
  <c r="C194" i="13"/>
  <c r="C227" i="13"/>
  <c r="C273" i="13"/>
  <c r="C228" i="13"/>
  <c r="C180" i="13"/>
  <c r="C239" i="13"/>
  <c r="C109" i="13"/>
  <c r="B220" i="13"/>
  <c r="B302" i="13"/>
  <c r="B20" i="13"/>
  <c r="B243" i="13"/>
  <c r="B21" i="13"/>
  <c r="B71" i="13"/>
  <c r="B290" i="13"/>
  <c r="B50" i="13"/>
  <c r="B55" i="13"/>
  <c r="B171" i="13"/>
  <c r="B110" i="13"/>
  <c r="B303" i="13"/>
  <c r="B174" i="13"/>
  <c r="B291" i="13"/>
  <c r="B255" i="13"/>
  <c r="B61" i="13"/>
  <c r="B62" i="13"/>
  <c r="B236" i="13"/>
  <c r="B175" i="13"/>
  <c r="B63" i="13"/>
  <c r="B111" i="13"/>
  <c r="B221" i="13"/>
  <c r="B112" i="13"/>
  <c r="B222" i="13"/>
  <c r="B271" i="13"/>
  <c r="B300" i="13"/>
  <c r="B203" i="13"/>
  <c r="B176" i="13"/>
  <c r="B278" i="13"/>
  <c r="B292" i="13"/>
  <c r="B56" i="13"/>
  <c r="B272" i="13"/>
  <c r="B35" i="13"/>
  <c r="B113" i="13"/>
  <c r="B36" i="13"/>
  <c r="B114" i="13"/>
  <c r="B64" i="13"/>
  <c r="B252" i="13"/>
  <c r="B115" i="13"/>
  <c r="B202" i="13"/>
  <c r="B177" i="13"/>
  <c r="B116" i="13"/>
  <c r="B37" i="13"/>
  <c r="B45" i="13"/>
  <c r="B117" i="13"/>
  <c r="B301" i="13"/>
  <c r="B244" i="13"/>
  <c r="B178" i="13"/>
  <c r="B118" i="13"/>
  <c r="B11" i="13"/>
  <c r="B279" i="13"/>
  <c r="B72" i="13"/>
  <c r="B172" i="13"/>
  <c r="B237" i="13"/>
  <c r="B238" i="13"/>
  <c r="B223" i="13"/>
  <c r="B280" i="13"/>
  <c r="B119" i="13"/>
  <c r="B31" i="13"/>
  <c r="B296" i="13"/>
  <c r="B224" i="13"/>
  <c r="B65" i="13"/>
  <c r="B225" i="13"/>
  <c r="B226" i="13"/>
  <c r="B179" i="13"/>
  <c r="B297" i="13"/>
  <c r="B38" i="13"/>
  <c r="B194" i="13"/>
  <c r="B227" i="13"/>
  <c r="B273" i="13"/>
  <c r="B228" i="13"/>
  <c r="B180" i="13"/>
  <c r="B239" i="13"/>
  <c r="B109" i="13"/>
  <c r="A220" i="13"/>
  <c r="A302" i="13"/>
  <c r="A20" i="13"/>
  <c r="A243" i="13"/>
  <c r="A21" i="13"/>
  <c r="A71" i="13"/>
  <c r="A290" i="13"/>
  <c r="A50" i="13"/>
  <c r="A55" i="13"/>
  <c r="A171" i="13"/>
  <c r="A110" i="13"/>
  <c r="A303" i="13"/>
  <c r="A174" i="13"/>
  <c r="A291" i="13"/>
  <c r="A255" i="13"/>
  <c r="A61" i="13"/>
  <c r="A62" i="13"/>
  <c r="A236" i="13"/>
  <c r="A175" i="13"/>
  <c r="A63" i="13"/>
  <c r="A111" i="13"/>
  <c r="A221" i="13"/>
  <c r="A112" i="13"/>
  <c r="A222" i="13"/>
  <c r="A271" i="13"/>
  <c r="A300" i="13"/>
  <c r="A203" i="13"/>
  <c r="A176" i="13"/>
  <c r="A278" i="13"/>
  <c r="A292" i="13"/>
  <c r="A56" i="13"/>
  <c r="A272" i="13"/>
  <c r="A35" i="13"/>
  <c r="A113" i="13"/>
  <c r="A36" i="13"/>
  <c r="A114" i="13"/>
  <c r="A64" i="13"/>
  <c r="A252" i="13"/>
  <c r="A115" i="13"/>
  <c r="A202" i="13"/>
  <c r="A177" i="13"/>
  <c r="A116" i="13"/>
  <c r="A37" i="13"/>
  <c r="A45" i="13"/>
  <c r="A117" i="13"/>
  <c r="A301" i="13"/>
  <c r="A244" i="13"/>
  <c r="A178" i="13"/>
  <c r="A118" i="13"/>
  <c r="A11" i="13"/>
  <c r="A279" i="13"/>
  <c r="A72" i="13"/>
  <c r="A172" i="13"/>
  <c r="A237" i="13"/>
  <c r="A238" i="13"/>
  <c r="A223" i="13"/>
  <c r="A280" i="13"/>
  <c r="A119" i="13"/>
  <c r="A31" i="13"/>
  <c r="A296" i="13"/>
  <c r="A224" i="13"/>
  <c r="A65" i="13"/>
  <c r="A225" i="13"/>
  <c r="A226" i="13"/>
  <c r="A179" i="13"/>
  <c r="A297" i="13"/>
  <c r="A38" i="13"/>
  <c r="A194" i="13"/>
  <c r="A227" i="13"/>
  <c r="A273" i="13"/>
  <c r="A228" i="13"/>
  <c r="A180" i="13"/>
  <c r="A239" i="13"/>
  <c r="A109" i="13"/>
  <c r="I151" i="13" l="1"/>
  <c r="I211" i="13"/>
  <c r="P96" i="13"/>
  <c r="P69" i="13"/>
  <c r="P92" i="13"/>
  <c r="P81" i="13"/>
  <c r="P71" i="13"/>
  <c r="P86" i="13"/>
  <c r="O94" i="13"/>
  <c r="P89" i="13"/>
  <c r="O93" i="13"/>
  <c r="P88" i="13"/>
  <c r="O92" i="13"/>
  <c r="P77" i="13"/>
  <c r="P67" i="13"/>
  <c r="P82" i="13"/>
  <c r="P65" i="13"/>
  <c r="P68" i="13"/>
  <c r="P79" i="13"/>
  <c r="P84" i="13"/>
  <c r="P95" i="13"/>
  <c r="P78" i="13"/>
  <c r="P80" i="13"/>
  <c r="P91" i="13"/>
  <c r="P73" i="13"/>
  <c r="P93" i="13"/>
  <c r="P90" i="13"/>
  <c r="P74" i="13"/>
  <c r="P64" i="13"/>
  <c r="P76" i="13"/>
  <c r="P87" i="13"/>
  <c r="O95" i="13"/>
  <c r="P85" i="13"/>
  <c r="P70" i="13"/>
  <c r="P72" i="13"/>
  <c r="P83" i="13"/>
  <c r="P66" i="13"/>
  <c r="P94" i="13"/>
  <c r="P75" i="13"/>
  <c r="M18" i="15"/>
  <c r="O21" i="15"/>
  <c r="P20" i="15"/>
  <c r="O20" i="15"/>
  <c r="P18" i="15"/>
  <c r="O18" i="15"/>
  <c r="P21" i="15"/>
  <c r="P63" i="13"/>
  <c r="P122" i="13"/>
  <c r="P121" i="13"/>
  <c r="P113" i="13"/>
  <c r="P120" i="13"/>
  <c r="P111" i="13"/>
  <c r="P119" i="13"/>
  <c r="P118" i="13"/>
  <c r="P115" i="13"/>
  <c r="P114" i="13"/>
  <c r="P117" i="13"/>
  <c r="P124" i="13"/>
  <c r="P116" i="13"/>
  <c r="P123" i="13"/>
  <c r="M21" i="15"/>
  <c r="L21" i="15"/>
  <c r="M20" i="15"/>
  <c r="L20" i="15"/>
  <c r="I154" i="13"/>
  <c r="I281" i="13"/>
  <c r="I3" i="13"/>
  <c r="I269" i="13"/>
  <c r="I150" i="13"/>
  <c r="I24" i="13"/>
  <c r="I193" i="13"/>
  <c r="I257" i="13"/>
  <c r="I105" i="13"/>
  <c r="I268" i="13"/>
  <c r="I208" i="13"/>
  <c r="I58" i="13"/>
  <c r="I44" i="13"/>
  <c r="I282" i="13"/>
  <c r="I14" i="13"/>
  <c r="O66" i="13" s="1"/>
  <c r="I23" i="13"/>
  <c r="K228" i="13"/>
  <c r="L228" i="13" s="1"/>
  <c r="K38" i="13"/>
  <c r="L38" i="13" s="1"/>
  <c r="K225" i="13"/>
  <c r="K31" i="13"/>
  <c r="L31" i="13" s="1"/>
  <c r="K238" i="13"/>
  <c r="L238" i="13" s="1"/>
  <c r="K279" i="13"/>
  <c r="L279" i="13" s="1"/>
  <c r="K244" i="13"/>
  <c r="K37" i="13"/>
  <c r="L37" i="13" s="1"/>
  <c r="K115" i="13"/>
  <c r="L115" i="13" s="1"/>
  <c r="K36" i="13"/>
  <c r="K56" i="13"/>
  <c r="K203" i="13"/>
  <c r="L203" i="13" s="1"/>
  <c r="K112" i="13"/>
  <c r="K175" i="13"/>
  <c r="L175" i="13" s="1"/>
  <c r="K255" i="13"/>
  <c r="L255" i="13" s="1"/>
  <c r="K110" i="13"/>
  <c r="K290" i="13"/>
  <c r="L290" i="13" s="1"/>
  <c r="K20" i="13"/>
  <c r="L20" i="13" s="1"/>
  <c r="K109" i="13"/>
  <c r="L109" i="13" s="1"/>
  <c r="K273" i="13"/>
  <c r="L273" i="13" s="1"/>
  <c r="K297" i="13"/>
  <c r="K65" i="13"/>
  <c r="L65" i="13" s="1"/>
  <c r="K119" i="13"/>
  <c r="K237" i="13"/>
  <c r="K11" i="13"/>
  <c r="K301" i="13"/>
  <c r="L301" i="13" s="1"/>
  <c r="K116" i="13"/>
  <c r="K252" i="13"/>
  <c r="L252" i="13" s="1"/>
  <c r="K113" i="13"/>
  <c r="L113" i="13" s="1"/>
  <c r="K292" i="13"/>
  <c r="K300" i="13"/>
  <c r="L300" i="13" s="1"/>
  <c r="K221" i="13"/>
  <c r="L221" i="13" s="1"/>
  <c r="K236" i="13"/>
  <c r="L236" i="13" s="1"/>
  <c r="K291" i="13"/>
  <c r="L291" i="13" s="1"/>
  <c r="K171" i="13"/>
  <c r="K71" i="13"/>
  <c r="L71" i="13" s="1"/>
  <c r="K302" i="13"/>
  <c r="L302" i="13" s="1"/>
  <c r="K90" i="13"/>
  <c r="L90" i="13" s="1"/>
  <c r="K219" i="13"/>
  <c r="L219" i="13" s="1"/>
  <c r="K47" i="13"/>
  <c r="L47" i="13" s="1"/>
  <c r="K144" i="13"/>
  <c r="L144" i="13" s="1"/>
  <c r="K277" i="13"/>
  <c r="L277" i="13" s="1"/>
  <c r="K143" i="13"/>
  <c r="L143" i="13" s="1"/>
  <c r="K231" i="13"/>
  <c r="L231" i="13" s="1"/>
  <c r="K139" i="13"/>
  <c r="L139" i="13" s="1"/>
  <c r="K7" i="13"/>
  <c r="L7" i="13" s="1"/>
  <c r="K262" i="13"/>
  <c r="L262" i="13" s="1"/>
  <c r="K30" i="13"/>
  <c r="L30" i="13" s="1"/>
  <c r="K275" i="13"/>
  <c r="L275" i="13" s="1"/>
  <c r="K165" i="13"/>
  <c r="L165" i="13" s="1"/>
  <c r="K201" i="13"/>
  <c r="L201" i="13" s="1"/>
  <c r="K214" i="13"/>
  <c r="L214" i="13" s="1"/>
  <c r="K190" i="13"/>
  <c r="L190" i="13" s="1"/>
  <c r="K108" i="13"/>
  <c r="L108" i="13" s="1"/>
  <c r="K137" i="13"/>
  <c r="L137" i="13" s="1"/>
  <c r="K230" i="13"/>
  <c r="L230" i="13" s="1"/>
  <c r="K54" i="13"/>
  <c r="L54" i="13" s="1"/>
  <c r="K68" i="13"/>
  <c r="L68" i="13" s="1"/>
  <c r="K34" i="13"/>
  <c r="L34" i="13" s="1"/>
  <c r="K135" i="13"/>
  <c r="L135" i="13" s="1"/>
  <c r="K33" i="13"/>
  <c r="L33" i="13" s="1"/>
  <c r="K248" i="13"/>
  <c r="L248" i="13" s="1"/>
  <c r="K27" i="13"/>
  <c r="L27" i="13" s="1"/>
  <c r="K53" i="13"/>
  <c r="L53" i="13" s="1"/>
  <c r="K48" i="13"/>
  <c r="L48" i="13" s="1"/>
  <c r="K215" i="13"/>
  <c r="L215" i="13" s="1"/>
  <c r="K83" i="13"/>
  <c r="L83" i="13" s="1"/>
  <c r="K8" i="13"/>
  <c r="L8" i="13" s="1"/>
  <c r="K159" i="13"/>
  <c r="L159" i="13" s="1"/>
  <c r="K188" i="13"/>
  <c r="L188" i="13" s="1"/>
  <c r="K80" i="13"/>
  <c r="L80" i="13" s="1"/>
  <c r="K79" i="13"/>
  <c r="L79" i="13" s="1"/>
  <c r="K77" i="13"/>
  <c r="L77" i="13" s="1"/>
  <c r="K76" i="13"/>
  <c r="L76" i="13" s="1"/>
  <c r="K75" i="13"/>
  <c r="L75" i="13" s="1"/>
  <c r="K258" i="13"/>
  <c r="L258" i="13" s="1"/>
  <c r="K127" i="13"/>
  <c r="L127" i="13" s="1"/>
  <c r="K185" i="13"/>
  <c r="L185" i="13" s="1"/>
  <c r="K125" i="13"/>
  <c r="L125" i="13" s="1"/>
  <c r="K182" i="13"/>
  <c r="L182" i="13" s="1"/>
  <c r="K15" i="13"/>
  <c r="L15" i="13" s="1"/>
  <c r="K204" i="13"/>
  <c r="L204" i="13" s="1"/>
  <c r="K146" i="13"/>
  <c r="L146" i="13" s="1"/>
  <c r="K167" i="13"/>
  <c r="L167" i="13" s="1"/>
  <c r="K251" i="13"/>
  <c r="L251" i="13" s="1"/>
  <c r="K166" i="13"/>
  <c r="L166" i="13" s="1"/>
  <c r="K254" i="13"/>
  <c r="L254" i="13" s="1"/>
  <c r="K102" i="13"/>
  <c r="L102" i="13" s="1"/>
  <c r="K294" i="13"/>
  <c r="L294" i="13" s="1"/>
  <c r="K140" i="13"/>
  <c r="L140" i="13" s="1"/>
  <c r="K276" i="13"/>
  <c r="L276" i="13" s="1"/>
  <c r="K263" i="13"/>
  <c r="L263" i="13" s="1"/>
  <c r="K261" i="13"/>
  <c r="L261" i="13" s="1"/>
  <c r="K286" i="13"/>
  <c r="L286" i="13" s="1"/>
  <c r="K6" i="13"/>
  <c r="L6" i="13" s="1"/>
  <c r="K88" i="13"/>
  <c r="L88" i="13" s="1"/>
  <c r="K163" i="13"/>
  <c r="L163" i="13" s="1"/>
  <c r="L87" i="13"/>
  <c r="K207" i="13"/>
  <c r="L207" i="13" s="1"/>
  <c r="K198" i="13"/>
  <c r="L198" i="13" s="1"/>
  <c r="K107" i="13"/>
  <c r="L107" i="13" s="1"/>
  <c r="K161" i="13"/>
  <c r="L161" i="13" s="1"/>
  <c r="K265" i="13"/>
  <c r="L265" i="13" s="1"/>
  <c r="K170" i="13"/>
  <c r="L170" i="13" s="1"/>
  <c r="K260" i="13"/>
  <c r="L260" i="13" s="1"/>
  <c r="K256" i="13"/>
  <c r="L256" i="13" s="1"/>
  <c r="K249" i="13"/>
  <c r="L249" i="13" s="1"/>
  <c r="K274" i="13"/>
  <c r="L274" i="13" s="1"/>
  <c r="K42" i="13"/>
  <c r="L42" i="13" s="1"/>
  <c r="K233" i="13"/>
  <c r="L233" i="13" s="1"/>
  <c r="K160" i="13"/>
  <c r="L160" i="13" s="1"/>
  <c r="K26" i="13"/>
  <c r="L26" i="13" s="1"/>
  <c r="K84" i="13"/>
  <c r="L84" i="13" s="1"/>
  <c r="K40" i="13"/>
  <c r="L40" i="13" s="1"/>
  <c r="K132" i="13"/>
  <c r="L132" i="13" s="1"/>
  <c r="K82" i="13"/>
  <c r="L82" i="13" s="1"/>
  <c r="K129" i="13"/>
  <c r="L129" i="13" s="1"/>
  <c r="K187" i="13"/>
  <c r="L187" i="13" s="1"/>
  <c r="K57" i="13"/>
  <c r="L57" i="13" s="1"/>
  <c r="K299" i="13"/>
  <c r="L299" i="13" s="1"/>
  <c r="K39" i="13"/>
  <c r="L39" i="13" s="1"/>
  <c r="K246" i="13"/>
  <c r="L246" i="13" s="1"/>
  <c r="K128" i="13"/>
  <c r="L128" i="13" s="1"/>
  <c r="K234" i="13"/>
  <c r="L234" i="13" s="1"/>
  <c r="K183" i="13"/>
  <c r="L183" i="13" s="1"/>
  <c r="K253" i="13"/>
  <c r="L253" i="13" s="1"/>
  <c r="K122" i="13"/>
  <c r="L122" i="13" s="1"/>
  <c r="K120" i="13"/>
  <c r="L120" i="13" s="1"/>
  <c r="K155" i="13"/>
  <c r="L155" i="13" s="1"/>
  <c r="K211" i="13"/>
  <c r="L211" i="13" s="1"/>
  <c r="K44" i="13"/>
  <c r="L44" i="13" s="1"/>
  <c r="K151" i="13"/>
  <c r="L151" i="13" s="1"/>
  <c r="K95" i="13"/>
  <c r="L95" i="13" s="1"/>
  <c r="K266" i="13"/>
  <c r="L266" i="13" s="1"/>
  <c r="K192" i="13"/>
  <c r="L192" i="13" s="1"/>
  <c r="K169" i="13"/>
  <c r="L169" i="13" s="1"/>
  <c r="K149" i="13"/>
  <c r="L149" i="13" s="1"/>
  <c r="K269" i="13"/>
  <c r="L269" i="13" s="1"/>
  <c r="K210" i="13"/>
  <c r="L210" i="13" s="1"/>
  <c r="K60" i="13"/>
  <c r="L60" i="13" s="1"/>
  <c r="K267" i="13"/>
  <c r="L267" i="13" s="1"/>
  <c r="K150" i="13"/>
  <c r="L150" i="13" s="1"/>
  <c r="K282" i="13"/>
  <c r="L282" i="13" s="1"/>
  <c r="K284" i="13"/>
  <c r="L284" i="13" s="1"/>
  <c r="K106" i="13"/>
  <c r="L106" i="13" s="1"/>
  <c r="K10" i="13"/>
  <c r="L10" i="13" s="1"/>
  <c r="K239" i="13"/>
  <c r="L239" i="13" s="1"/>
  <c r="K227" i="13"/>
  <c r="K179" i="13"/>
  <c r="L179" i="13" s="1"/>
  <c r="K224" i="13"/>
  <c r="K280" i="13"/>
  <c r="L280" i="13" s="1"/>
  <c r="K172" i="13"/>
  <c r="L172" i="13" s="1"/>
  <c r="K118" i="13"/>
  <c r="L118" i="13" s="1"/>
  <c r="K117" i="13"/>
  <c r="K177" i="13"/>
  <c r="K64" i="13"/>
  <c r="L64" i="13" s="1"/>
  <c r="K35" i="13"/>
  <c r="L35" i="13" s="1"/>
  <c r="K278" i="13"/>
  <c r="L278" i="13" s="1"/>
  <c r="K271" i="13"/>
  <c r="L271" i="13" s="1"/>
  <c r="K111" i="13"/>
  <c r="L111" i="13" s="1"/>
  <c r="K62" i="13"/>
  <c r="L62" i="13" s="1"/>
  <c r="K174" i="13"/>
  <c r="L174" i="13" s="1"/>
  <c r="K55" i="13"/>
  <c r="K21" i="13"/>
  <c r="K220" i="13"/>
  <c r="L220" i="13" s="1"/>
  <c r="K168" i="13"/>
  <c r="L168" i="13" s="1"/>
  <c r="K96" i="13"/>
  <c r="L96" i="13" s="1"/>
  <c r="K18" i="13"/>
  <c r="L18" i="13" s="1"/>
  <c r="K49" i="13"/>
  <c r="L49" i="13" s="1"/>
  <c r="K104" i="13"/>
  <c r="L104" i="13" s="1"/>
  <c r="K17" i="13"/>
  <c r="L17" i="13" s="1"/>
  <c r="K142" i="13"/>
  <c r="L142" i="13" s="1"/>
  <c r="K89" i="13"/>
  <c r="L89" i="13" s="1"/>
  <c r="K264" i="13"/>
  <c r="L264" i="13" s="1"/>
  <c r="K191" i="13"/>
  <c r="L191" i="13" s="1"/>
  <c r="K29" i="13"/>
  <c r="L29" i="13" s="1"/>
  <c r="K16" i="13"/>
  <c r="L16" i="13" s="1"/>
  <c r="K199" i="13"/>
  <c r="L199" i="13" s="1"/>
  <c r="K70" i="13"/>
  <c r="L70" i="13" s="1"/>
  <c r="K287" i="13"/>
  <c r="L287" i="13" s="1"/>
  <c r="K5" i="13"/>
  <c r="L5" i="13" s="1"/>
  <c r="K241" i="13"/>
  <c r="L241" i="13" s="1"/>
  <c r="K98" i="13"/>
  <c r="L98" i="13" s="1"/>
  <c r="K216" i="13"/>
  <c r="L216" i="13" s="1"/>
  <c r="K69" i="13"/>
  <c r="L69" i="13" s="1"/>
  <c r="K235" i="13"/>
  <c r="L235" i="13" s="1"/>
  <c r="K240" i="13"/>
  <c r="L240" i="13" s="1"/>
  <c r="K97" i="13"/>
  <c r="L97" i="13" s="1"/>
  <c r="K134" i="13"/>
  <c r="L134" i="13" s="1"/>
  <c r="K32" i="13"/>
  <c r="L32" i="13" s="1"/>
  <c r="K242" i="13"/>
  <c r="L242" i="13" s="1"/>
  <c r="K41" i="13"/>
  <c r="L41" i="13" s="1"/>
  <c r="K259" i="13"/>
  <c r="L259" i="13" s="1"/>
  <c r="K206" i="13"/>
  <c r="L206" i="13" s="1"/>
  <c r="K85" i="13"/>
  <c r="L85" i="13" s="1"/>
  <c r="K52" i="13"/>
  <c r="L52" i="13" s="1"/>
  <c r="K247" i="13"/>
  <c r="L247" i="13" s="1"/>
  <c r="K131" i="13"/>
  <c r="L131" i="13" s="1"/>
  <c r="K130" i="13"/>
  <c r="L130" i="13" s="1"/>
  <c r="K197" i="13"/>
  <c r="L197" i="13" s="1"/>
  <c r="K186" i="13"/>
  <c r="L186" i="13" s="1"/>
  <c r="K158" i="13"/>
  <c r="L158" i="13" s="1"/>
  <c r="K157" i="13"/>
  <c r="L157" i="13" s="1"/>
  <c r="K46" i="13"/>
  <c r="L46" i="13" s="1"/>
  <c r="K25" i="13"/>
  <c r="L25" i="13" s="1"/>
  <c r="K73" i="13"/>
  <c r="L73" i="13" s="1"/>
  <c r="K184" i="13"/>
  <c r="L184" i="13" s="1"/>
  <c r="K124" i="13"/>
  <c r="L124" i="13" s="1"/>
  <c r="K245" i="13"/>
  <c r="L245" i="13" s="1"/>
  <c r="K121" i="13"/>
  <c r="L121" i="13" s="1"/>
  <c r="K181" i="13"/>
  <c r="L181" i="13" s="1"/>
  <c r="K268" i="13"/>
  <c r="L268" i="13" s="1"/>
  <c r="K154" i="13"/>
  <c r="L154" i="13" s="1"/>
  <c r="K270" i="13"/>
  <c r="L270" i="13" s="1"/>
  <c r="K208" i="13"/>
  <c r="L208" i="13" s="1"/>
  <c r="K24" i="13"/>
  <c r="L24" i="13" s="1"/>
  <c r="K94" i="13"/>
  <c r="L94" i="13" s="1"/>
  <c r="K281" i="13"/>
  <c r="L281" i="13" s="1"/>
  <c r="K58" i="13"/>
  <c r="L58" i="13" s="1"/>
  <c r="K148" i="13"/>
  <c r="L148" i="13" s="1"/>
  <c r="K147" i="13"/>
  <c r="L147" i="13" s="1"/>
  <c r="K180" i="13"/>
  <c r="L180" i="13" s="1"/>
  <c r="K194" i="13"/>
  <c r="K226" i="13"/>
  <c r="L226" i="13" s="1"/>
  <c r="K296" i="13"/>
  <c r="K223" i="13"/>
  <c r="K72" i="13"/>
  <c r="L72" i="13" s="1"/>
  <c r="K178" i="13"/>
  <c r="L178" i="13" s="1"/>
  <c r="K45" i="13"/>
  <c r="L45" i="13" s="1"/>
  <c r="K202" i="13"/>
  <c r="K114" i="13"/>
  <c r="L114" i="13" s="1"/>
  <c r="K272" i="13"/>
  <c r="L272" i="13" s="1"/>
  <c r="K176" i="13"/>
  <c r="L176" i="13" s="1"/>
  <c r="K222" i="13"/>
  <c r="L222" i="13" s="1"/>
  <c r="K63" i="13"/>
  <c r="L63" i="13" s="1"/>
  <c r="K61" i="13"/>
  <c r="L61" i="13" s="1"/>
  <c r="K303" i="13"/>
  <c r="L303" i="13" s="1"/>
  <c r="K50" i="13"/>
  <c r="K243" i="13"/>
  <c r="K173" i="13"/>
  <c r="L173" i="13" s="1"/>
  <c r="K9" i="13"/>
  <c r="L9" i="13" s="1"/>
  <c r="K145" i="13"/>
  <c r="L145" i="13" s="1"/>
  <c r="K200" i="13"/>
  <c r="L200" i="13" s="1"/>
  <c r="K103" i="13"/>
  <c r="L103" i="13" s="1"/>
  <c r="K12" i="13"/>
  <c r="L12" i="13" s="1"/>
  <c r="K141" i="13"/>
  <c r="L141" i="13" s="1"/>
  <c r="K218" i="13"/>
  <c r="L218" i="13" s="1"/>
  <c r="K22" i="13"/>
  <c r="L22" i="13" s="1"/>
  <c r="K283" i="13"/>
  <c r="L283" i="13" s="1"/>
  <c r="K289" i="13"/>
  <c r="L289" i="13" s="1"/>
  <c r="K138" i="13"/>
  <c r="L138" i="13" s="1"/>
  <c r="K28" i="13"/>
  <c r="L28" i="13" s="1"/>
  <c r="K164" i="13"/>
  <c r="L164" i="13" s="1"/>
  <c r="K3" i="13"/>
  <c r="L3" i="13" s="1"/>
  <c r="K4" i="13"/>
  <c r="L4" i="13" s="1"/>
  <c r="K101" i="13"/>
  <c r="L101" i="13" s="1"/>
  <c r="K217" i="13"/>
  <c r="L217" i="13" s="1"/>
  <c r="K162" i="13"/>
  <c r="L162" i="13" s="1"/>
  <c r="K293" i="13"/>
  <c r="L293" i="13" s="1"/>
  <c r="K229" i="13"/>
  <c r="L229" i="13" s="1"/>
  <c r="K136" i="13"/>
  <c r="L136" i="13" s="1"/>
  <c r="K86" i="13"/>
  <c r="L86" i="13" s="1"/>
  <c r="K250" i="13"/>
  <c r="L250" i="13" s="1"/>
  <c r="K213" i="13"/>
  <c r="L213" i="13" s="1"/>
  <c r="K100" i="13"/>
  <c r="L100" i="13" s="1"/>
  <c r="K67" i="13"/>
  <c r="L67" i="13" s="1"/>
  <c r="K212" i="13"/>
  <c r="L212" i="13" s="1"/>
  <c r="K133" i="13"/>
  <c r="L133" i="13" s="1"/>
  <c r="K189" i="13"/>
  <c r="L189" i="13" s="1"/>
  <c r="K66" i="13"/>
  <c r="L66" i="13" s="1"/>
  <c r="K205" i="13"/>
  <c r="L205" i="13" s="1"/>
  <c r="K51" i="13"/>
  <c r="L51" i="13" s="1"/>
  <c r="K81" i="13"/>
  <c r="L81" i="13" s="1"/>
  <c r="K288" i="13"/>
  <c r="L288" i="13" s="1"/>
  <c r="K78" i="13"/>
  <c r="L78" i="13" s="1"/>
  <c r="K196" i="13"/>
  <c r="L196" i="13" s="1"/>
  <c r="K232" i="13"/>
  <c r="L232" i="13" s="1"/>
  <c r="K74" i="13"/>
  <c r="L74" i="13" s="1"/>
  <c r="K19" i="13"/>
  <c r="L19" i="13" s="1"/>
  <c r="K126" i="13"/>
  <c r="L126" i="13" s="1"/>
  <c r="K285" i="13"/>
  <c r="L285" i="13" s="1"/>
  <c r="K298" i="13"/>
  <c r="L298" i="13" s="1"/>
  <c r="K123" i="13"/>
  <c r="L123" i="13" s="1"/>
  <c r="K195" i="13"/>
  <c r="L195" i="13" s="1"/>
  <c r="K99" i="13"/>
  <c r="L99" i="13" s="1"/>
  <c r="K156" i="13"/>
  <c r="L156" i="13" s="1"/>
  <c r="K209" i="13"/>
  <c r="L209" i="13" s="1"/>
  <c r="K193" i="13"/>
  <c r="L193" i="13" s="1"/>
  <c r="K14" i="13"/>
  <c r="L14" i="13" s="1"/>
  <c r="K295" i="13"/>
  <c r="L295" i="13" s="1"/>
  <c r="K23" i="13"/>
  <c r="L23" i="13" s="1"/>
  <c r="K93" i="13"/>
  <c r="L93" i="13" s="1"/>
  <c r="K59" i="13"/>
  <c r="L59" i="13" s="1"/>
  <c r="K257" i="13"/>
  <c r="L257" i="13" s="1"/>
  <c r="K43" i="13"/>
  <c r="L43" i="13" s="1"/>
  <c r="K105" i="13"/>
  <c r="L105" i="13" s="1"/>
  <c r="I284" i="13"/>
  <c r="I149" i="13"/>
  <c r="I10" i="13"/>
  <c r="I148" i="13"/>
  <c r="I90" i="13"/>
  <c r="I219" i="13"/>
  <c r="O80" i="13" s="1"/>
  <c r="I47" i="13"/>
  <c r="O70" i="13" s="1"/>
  <c r="I143" i="13"/>
  <c r="I140" i="13"/>
  <c r="I286" i="13"/>
  <c r="O87" i="13" s="1"/>
  <c r="I88" i="13"/>
  <c r="I163" i="13"/>
  <c r="I87" i="13"/>
  <c r="I207" i="13"/>
  <c r="I107" i="13"/>
  <c r="I256" i="13"/>
  <c r="I249" i="13"/>
  <c r="I233" i="13"/>
  <c r="I26" i="13"/>
  <c r="I132" i="13"/>
  <c r="I82" i="13"/>
  <c r="I129" i="13"/>
  <c r="I187" i="13"/>
  <c r="I57" i="13"/>
  <c r="I128" i="13"/>
  <c r="I234" i="13"/>
  <c r="I253" i="13"/>
  <c r="I120" i="13"/>
  <c r="I168" i="13"/>
  <c r="I96" i="13"/>
  <c r="I294" i="13"/>
  <c r="I231" i="13"/>
  <c r="I139" i="13"/>
  <c r="I7" i="13"/>
  <c r="I30" i="13"/>
  <c r="I165" i="13"/>
  <c r="I214" i="13"/>
  <c r="I34" i="13"/>
  <c r="I33" i="13"/>
  <c r="I27" i="13"/>
  <c r="I53" i="13"/>
  <c r="I8" i="13"/>
  <c r="O64" i="13" s="1"/>
  <c r="I159" i="13"/>
  <c r="I188" i="13"/>
  <c r="I80" i="13"/>
  <c r="I79" i="13"/>
  <c r="I76" i="13"/>
  <c r="I75" i="13"/>
  <c r="I258" i="13"/>
  <c r="O83" i="13" s="1"/>
  <c r="I127" i="13"/>
  <c r="I185" i="13"/>
  <c r="I125" i="13"/>
  <c r="I182" i="13"/>
  <c r="I15" i="13"/>
  <c r="O67" i="13" s="1"/>
  <c r="I204" i="13"/>
  <c r="I173" i="13"/>
  <c r="I254" i="13"/>
  <c r="I17" i="13"/>
  <c r="I142" i="13"/>
  <c r="I89" i="13"/>
  <c r="I29" i="13"/>
  <c r="I16" i="13"/>
  <c r="I70" i="13"/>
  <c r="I5" i="13"/>
  <c r="I241" i="13"/>
  <c r="O81" i="13" s="1"/>
  <c r="I98" i="13"/>
  <c r="I235" i="13"/>
  <c r="I97" i="13"/>
  <c r="I134" i="13"/>
  <c r="I32" i="13"/>
  <c r="I85" i="13"/>
  <c r="I52" i="13"/>
  <c r="I131" i="13"/>
  <c r="I130" i="13"/>
  <c r="I180" i="13"/>
  <c r="I194" i="13"/>
  <c r="I226" i="13"/>
  <c r="O84" i="13" s="1"/>
  <c r="I296" i="13"/>
  <c r="I223" i="13"/>
  <c r="I72" i="13"/>
  <c r="I178" i="13"/>
  <c r="I45" i="13"/>
  <c r="I202" i="13"/>
  <c r="I114" i="13"/>
  <c r="I272" i="13"/>
  <c r="I176" i="13"/>
  <c r="I222" i="13"/>
  <c r="I63" i="13"/>
  <c r="I61" i="13"/>
  <c r="I303" i="13"/>
  <c r="I50" i="13"/>
  <c r="I243" i="13"/>
  <c r="I228" i="13"/>
  <c r="I38" i="13"/>
  <c r="I225" i="13"/>
  <c r="I31" i="13"/>
  <c r="I238" i="13"/>
  <c r="I279" i="13"/>
  <c r="I244" i="13"/>
  <c r="I37" i="13"/>
  <c r="I115" i="13"/>
  <c r="I36" i="13"/>
  <c r="I56" i="13"/>
  <c r="I203" i="13"/>
  <c r="I112" i="13"/>
  <c r="I175" i="13"/>
  <c r="I255" i="13"/>
  <c r="I110" i="13"/>
  <c r="I290" i="13"/>
  <c r="I20" i="13"/>
  <c r="O68" i="13" s="1"/>
  <c r="I18" i="13"/>
  <c r="I12" i="13"/>
  <c r="I22" i="13"/>
  <c r="I289" i="13"/>
  <c r="I138" i="13"/>
  <c r="I28" i="13"/>
  <c r="I164" i="13"/>
  <c r="I4" i="13"/>
  <c r="O63" i="13" s="1"/>
  <c r="I86" i="13"/>
  <c r="I213" i="13"/>
  <c r="I100" i="13"/>
  <c r="I67" i="13"/>
  <c r="I212" i="13"/>
  <c r="O79" i="13" s="1"/>
  <c r="I133" i="13"/>
  <c r="I51" i="13"/>
  <c r="I81" i="13"/>
  <c r="I288" i="13"/>
  <c r="O88" i="13" s="1"/>
  <c r="I78" i="13"/>
  <c r="I196" i="13"/>
  <c r="I232" i="13"/>
  <c r="I74" i="13"/>
  <c r="I285" i="13"/>
  <c r="I298" i="13"/>
  <c r="I123" i="13"/>
  <c r="I99" i="13"/>
  <c r="I239" i="13"/>
  <c r="I227" i="13"/>
  <c r="I179" i="13"/>
  <c r="I224" i="13"/>
  <c r="I280" i="13"/>
  <c r="I172" i="13"/>
  <c r="I118" i="13"/>
  <c r="I117" i="13"/>
  <c r="I177" i="13"/>
  <c r="I64" i="13"/>
  <c r="I35" i="13"/>
  <c r="I278" i="13"/>
  <c r="I271" i="13"/>
  <c r="I111" i="13"/>
  <c r="I62" i="13"/>
  <c r="I174" i="13"/>
  <c r="I55" i="13"/>
  <c r="I21" i="13"/>
  <c r="I220" i="13"/>
  <c r="I109" i="13"/>
  <c r="I273" i="13"/>
  <c r="I297" i="13"/>
  <c r="I65" i="13"/>
  <c r="I119" i="13"/>
  <c r="I237" i="13"/>
  <c r="I11" i="13"/>
  <c r="O65" i="13" s="1"/>
  <c r="I301" i="13"/>
  <c r="I116" i="13"/>
  <c r="I252" i="13"/>
  <c r="I113" i="13"/>
  <c r="I292" i="13"/>
  <c r="I300" i="13"/>
  <c r="L19" i="15" s="1"/>
  <c r="I221" i="13"/>
  <c r="I236" i="13"/>
  <c r="I291" i="13"/>
  <c r="I171" i="13"/>
  <c r="I71" i="13"/>
  <c r="I302" i="13"/>
  <c r="O96" i="13" s="1"/>
  <c r="I157" i="13"/>
  <c r="O75" i="13" s="1"/>
  <c r="I184" i="13"/>
  <c r="I124" i="13"/>
  <c r="I121" i="13"/>
  <c r="G2" i="12"/>
  <c r="G8" i="12"/>
  <c r="G6" i="12"/>
  <c r="G3" i="12"/>
  <c r="G9" i="12"/>
  <c r="G10" i="12"/>
  <c r="G11" i="12"/>
  <c r="G4" i="12"/>
  <c r="F2" i="12"/>
  <c r="F8" i="12"/>
  <c r="F6" i="12"/>
  <c r="F3" i="12"/>
  <c r="F9" i="12"/>
  <c r="F10" i="12"/>
  <c r="F11" i="12"/>
  <c r="F4" i="12"/>
  <c r="E2" i="12"/>
  <c r="E8" i="12"/>
  <c r="E6" i="12"/>
  <c r="E3" i="12"/>
  <c r="E9" i="12"/>
  <c r="E10" i="12"/>
  <c r="E11" i="12"/>
  <c r="E4" i="12"/>
  <c r="D2" i="12"/>
  <c r="D8" i="12"/>
  <c r="D6" i="12"/>
  <c r="D3" i="12"/>
  <c r="D9" i="12"/>
  <c r="D10" i="12"/>
  <c r="D11" i="12"/>
  <c r="D4" i="12"/>
  <c r="C2" i="12"/>
  <c r="C8" i="12"/>
  <c r="C6" i="12"/>
  <c r="C3" i="12"/>
  <c r="C9" i="12"/>
  <c r="C10" i="12"/>
  <c r="C11" i="12"/>
  <c r="C4" i="12"/>
  <c r="B2" i="12"/>
  <c r="B8" i="12"/>
  <c r="B6" i="12"/>
  <c r="B3" i="12"/>
  <c r="B9" i="12"/>
  <c r="B10" i="12"/>
  <c r="B11" i="12"/>
  <c r="B4" i="12"/>
  <c r="A2" i="12"/>
  <c r="A8" i="12"/>
  <c r="A6" i="12"/>
  <c r="A3" i="12"/>
  <c r="A9" i="12"/>
  <c r="A10" i="12"/>
  <c r="A11" i="12"/>
  <c r="A4" i="12"/>
  <c r="E5" i="12"/>
  <c r="G16" i="12"/>
  <c r="G7" i="12"/>
  <c r="G5" i="12"/>
  <c r="G15" i="12"/>
  <c r="F16" i="12"/>
  <c r="F7" i="12"/>
  <c r="F5" i="12"/>
  <c r="F15" i="12"/>
  <c r="E16" i="12"/>
  <c r="E7" i="12"/>
  <c r="E15" i="12"/>
  <c r="G44" i="1"/>
  <c r="G45" i="1"/>
  <c r="G43" i="1"/>
  <c r="G31" i="1"/>
  <c r="G36" i="1"/>
  <c r="G32" i="1"/>
  <c r="G33" i="1"/>
  <c r="G34" i="1"/>
  <c r="G37" i="1"/>
  <c r="G40" i="1"/>
  <c r="G21" i="1"/>
  <c r="G22" i="1"/>
  <c r="G35" i="1"/>
  <c r="G27" i="1"/>
  <c r="G26" i="1"/>
  <c r="G17" i="1"/>
  <c r="G18" i="1"/>
  <c r="G16" i="1"/>
  <c r="G5" i="1"/>
  <c r="G3" i="1"/>
  <c r="G6" i="1"/>
  <c r="G4" i="1"/>
  <c r="G7" i="1"/>
  <c r="G2" i="1"/>
  <c r="D16" i="12"/>
  <c r="D7" i="12"/>
  <c r="D5" i="12"/>
  <c r="D15" i="12"/>
  <c r="C16" i="12"/>
  <c r="C7" i="12"/>
  <c r="C5" i="12"/>
  <c r="C15" i="12"/>
  <c r="B16" i="12"/>
  <c r="B7" i="12"/>
  <c r="B5" i="12"/>
  <c r="B15" i="12"/>
  <c r="A16" i="12"/>
  <c r="A7" i="12"/>
  <c r="A5" i="12"/>
  <c r="A15" i="12"/>
  <c r="G8" i="1"/>
  <c r="F9" i="1"/>
  <c r="F11" i="1"/>
  <c r="F12" i="1"/>
  <c r="F23" i="1"/>
  <c r="F24" i="1"/>
  <c r="F41" i="1"/>
  <c r="F13" i="1"/>
  <c r="F42" i="1"/>
  <c r="F20" i="1"/>
  <c r="F28" i="1"/>
  <c r="F19" i="1"/>
  <c r="F29" i="1"/>
  <c r="F14" i="1"/>
  <c r="F15" i="1"/>
  <c r="F38" i="1"/>
  <c r="F39" i="1"/>
  <c r="F30" i="1"/>
  <c r="F8" i="1"/>
  <c r="G9" i="1"/>
  <c r="G11" i="1"/>
  <c r="G12" i="1"/>
  <c r="G23" i="1"/>
  <c r="G24" i="1"/>
  <c r="G41" i="1"/>
  <c r="G13" i="1"/>
  <c r="G42" i="1"/>
  <c r="G20" i="1"/>
  <c r="G28" i="1"/>
  <c r="G19" i="1"/>
  <c r="G29" i="1"/>
  <c r="G14" i="1"/>
  <c r="G15" i="1"/>
  <c r="G38" i="1"/>
  <c r="G39" i="1"/>
  <c r="G30" i="1"/>
  <c r="E9" i="1"/>
  <c r="E11" i="1"/>
  <c r="E12" i="1"/>
  <c r="E23" i="1"/>
  <c r="E24" i="1"/>
  <c r="E41" i="1"/>
  <c r="E13" i="1"/>
  <c r="E42" i="1"/>
  <c r="E20" i="1"/>
  <c r="E28" i="1"/>
  <c r="E19" i="1"/>
  <c r="E29" i="1"/>
  <c r="E14" i="1"/>
  <c r="E15" i="1"/>
  <c r="E38" i="1"/>
  <c r="E39" i="1"/>
  <c r="E30" i="1"/>
  <c r="E8" i="1"/>
  <c r="D9" i="1"/>
  <c r="D11" i="1"/>
  <c r="D12" i="1"/>
  <c r="D23" i="1"/>
  <c r="D24" i="1"/>
  <c r="D41" i="1"/>
  <c r="D13" i="1"/>
  <c r="D42" i="1"/>
  <c r="D20" i="1"/>
  <c r="D28" i="1"/>
  <c r="D19" i="1"/>
  <c r="D29" i="1"/>
  <c r="D14" i="1"/>
  <c r="D15" i="1"/>
  <c r="D38" i="1"/>
  <c r="D39" i="1"/>
  <c r="D30" i="1"/>
  <c r="D8" i="1"/>
  <c r="C9" i="1"/>
  <c r="C11" i="1"/>
  <c r="C12" i="1"/>
  <c r="C23" i="1"/>
  <c r="C24" i="1"/>
  <c r="C41" i="1"/>
  <c r="C13" i="1"/>
  <c r="C42" i="1"/>
  <c r="C20" i="1"/>
  <c r="C28" i="1"/>
  <c r="C19" i="1"/>
  <c r="C29" i="1"/>
  <c r="C14" i="1"/>
  <c r="C15" i="1"/>
  <c r="C38" i="1"/>
  <c r="C39" i="1"/>
  <c r="C30" i="1"/>
  <c r="C8" i="1"/>
  <c r="B9" i="1"/>
  <c r="B11" i="1"/>
  <c r="B12" i="1"/>
  <c r="B23" i="1"/>
  <c r="B24" i="1"/>
  <c r="B41" i="1"/>
  <c r="B13" i="1"/>
  <c r="B42" i="1"/>
  <c r="B20" i="1"/>
  <c r="B28" i="1"/>
  <c r="B19" i="1"/>
  <c r="B29" i="1"/>
  <c r="B14" i="1"/>
  <c r="B15" i="1"/>
  <c r="B38" i="1"/>
  <c r="B39" i="1"/>
  <c r="B30" i="1"/>
  <c r="B8" i="1"/>
  <c r="O89" i="13" l="1"/>
  <c r="O85" i="13"/>
  <c r="O82" i="13"/>
  <c r="O77" i="13"/>
  <c r="O73" i="13"/>
  <c r="O76" i="13"/>
  <c r="O71" i="13"/>
  <c r="O78" i="13"/>
  <c r="O86" i="13"/>
  <c r="O72" i="13"/>
  <c r="O69" i="13"/>
  <c r="O74" i="13"/>
  <c r="O91" i="13"/>
  <c r="D19" i="15"/>
  <c r="D11" i="15"/>
  <c r="J11" i="15" s="1"/>
  <c r="D18" i="15"/>
  <c r="D10" i="15"/>
  <c r="D17" i="15"/>
  <c r="D9" i="15"/>
  <c r="G9" i="15" s="1"/>
  <c r="I9" i="15" s="1"/>
  <c r="D25" i="15"/>
  <c r="D24" i="15"/>
  <c r="D23" i="15"/>
  <c r="D13" i="15"/>
  <c r="D22" i="15"/>
  <c r="D12" i="15"/>
  <c r="D16" i="15"/>
  <c r="D15" i="15"/>
  <c r="D14" i="15"/>
  <c r="D21" i="15"/>
  <c r="J21" i="15" s="1"/>
  <c r="D20" i="15"/>
  <c r="J20" i="15" s="1"/>
  <c r="O25" i="15"/>
  <c r="P25" i="15"/>
  <c r="P19" i="15"/>
  <c r="O19" i="15"/>
  <c r="O10" i="15"/>
  <c r="P10" i="15"/>
  <c r="P9" i="15"/>
  <c r="O9" i="15"/>
  <c r="P13" i="15"/>
  <c r="O13" i="15"/>
  <c r="P22" i="15"/>
  <c r="O22" i="15"/>
  <c r="P24" i="15"/>
  <c r="O24" i="15"/>
  <c r="P15" i="15"/>
  <c r="O15" i="15"/>
  <c r="O23" i="15"/>
  <c r="P23" i="15"/>
  <c r="O11" i="15"/>
  <c r="P17" i="15"/>
  <c r="O17" i="15"/>
  <c r="O14" i="15"/>
  <c r="P14" i="15"/>
  <c r="O16" i="15"/>
  <c r="P16" i="15"/>
  <c r="O12" i="15"/>
  <c r="P12" i="15"/>
  <c r="P11" i="15"/>
  <c r="H5" i="12"/>
  <c r="H3" i="12"/>
  <c r="O121" i="13"/>
  <c r="H16" i="12"/>
  <c r="H9" i="12"/>
  <c r="H7" i="12"/>
  <c r="H6" i="12"/>
  <c r="H4" i="12"/>
  <c r="H8" i="12"/>
  <c r="H11" i="12"/>
  <c r="H10" i="12"/>
  <c r="H2" i="12"/>
  <c r="H15" i="12"/>
  <c r="O122" i="13"/>
  <c r="O116" i="13"/>
  <c r="O114" i="13"/>
  <c r="O111" i="13"/>
  <c r="O119" i="13"/>
  <c r="O118" i="13"/>
  <c r="O123" i="13"/>
  <c r="O120" i="13"/>
  <c r="O124" i="13"/>
  <c r="O117" i="13"/>
  <c r="O113" i="13"/>
  <c r="O115" i="13"/>
  <c r="M11" i="15"/>
  <c r="M12" i="15"/>
  <c r="L12" i="15"/>
  <c r="M19" i="15"/>
  <c r="M22" i="15"/>
  <c r="L22" i="15"/>
  <c r="L17" i="15"/>
  <c r="M17" i="15"/>
  <c r="L10" i="15"/>
  <c r="M10" i="15"/>
  <c r="M13" i="15"/>
  <c r="L13" i="15"/>
  <c r="L18" i="15"/>
  <c r="M14" i="15"/>
  <c r="L14" i="15"/>
  <c r="L16" i="15"/>
  <c r="M16" i="15"/>
  <c r="L24" i="15"/>
  <c r="M24" i="15"/>
  <c r="L25" i="15"/>
  <c r="M25" i="15"/>
  <c r="L15" i="15"/>
  <c r="M15" i="15"/>
  <c r="L11" i="15"/>
  <c r="M23" i="15"/>
  <c r="L23" i="15"/>
  <c r="M9" i="15"/>
  <c r="L9" i="15"/>
  <c r="R3" i="13"/>
  <c r="Q5" i="13"/>
  <c r="R5" i="13"/>
  <c r="R4" i="13"/>
  <c r="Q4" i="13"/>
  <c r="H29" i="1"/>
  <c r="H23" i="1"/>
  <c r="H8" i="1"/>
  <c r="H15" i="1"/>
  <c r="H28" i="1"/>
  <c r="H41" i="1"/>
  <c r="H11" i="1"/>
  <c r="H39" i="1"/>
  <c r="H20" i="1"/>
  <c r="H9" i="1"/>
  <c r="H30" i="1"/>
  <c r="H14" i="1"/>
  <c r="H24" i="1"/>
  <c r="H42" i="1"/>
  <c r="H19" i="1"/>
  <c r="H13" i="1"/>
  <c r="H12" i="1"/>
  <c r="A9" i="1"/>
  <c r="A11" i="1"/>
  <c r="A12" i="1"/>
  <c r="A23" i="1"/>
  <c r="A24" i="1"/>
  <c r="A41" i="1"/>
  <c r="A13" i="1"/>
  <c r="A42" i="1"/>
  <c r="A20" i="1"/>
  <c r="A28" i="1"/>
  <c r="A19" i="1"/>
  <c r="A29" i="1"/>
  <c r="A14" i="1"/>
  <c r="A15" i="1"/>
  <c r="A38" i="1"/>
  <c r="A39" i="1"/>
  <c r="A30" i="1"/>
  <c r="A8" i="1"/>
  <c r="G25" i="1"/>
  <c r="G10" i="1"/>
  <c r="F25" i="1"/>
  <c r="F10" i="1"/>
  <c r="E25" i="1"/>
  <c r="E10" i="1"/>
  <c r="D25" i="1"/>
  <c r="D10" i="1"/>
  <c r="D3" i="1"/>
  <c r="D35" i="1"/>
  <c r="D6" i="1"/>
  <c r="D26" i="1"/>
  <c r="D27" i="1"/>
  <c r="D40" i="1"/>
  <c r="D31" i="1"/>
  <c r="D21" i="1"/>
  <c r="D43" i="1"/>
  <c r="D4" i="1"/>
  <c r="D22" i="1"/>
  <c r="D36" i="1"/>
  <c r="D32" i="1"/>
  <c r="D2" i="1"/>
  <c r="D16" i="1"/>
  <c r="D7" i="1"/>
  <c r="D33" i="1"/>
  <c r="D17" i="1"/>
  <c r="D44" i="1"/>
  <c r="D18" i="1"/>
  <c r="D34" i="1"/>
  <c r="D45" i="1"/>
  <c r="D37" i="1"/>
  <c r="D5" i="1"/>
  <c r="C25" i="1"/>
  <c r="C10" i="1"/>
  <c r="B25" i="1"/>
  <c r="B10" i="1"/>
  <c r="A25" i="1"/>
  <c r="A10" i="1"/>
  <c r="F3" i="1"/>
  <c r="H3" i="1" s="1"/>
  <c r="F35" i="1"/>
  <c r="H35" i="1" s="1"/>
  <c r="F6" i="1"/>
  <c r="H6" i="1" s="1"/>
  <c r="F26" i="1"/>
  <c r="H26" i="1" s="1"/>
  <c r="F27" i="1"/>
  <c r="H27" i="1" s="1"/>
  <c r="F40" i="1"/>
  <c r="H40" i="1" s="1"/>
  <c r="F31" i="1"/>
  <c r="H31" i="1" s="1"/>
  <c r="F21" i="1"/>
  <c r="H21" i="1" s="1"/>
  <c r="F43" i="1"/>
  <c r="H43" i="1" s="1"/>
  <c r="F4" i="1"/>
  <c r="H4" i="1" s="1"/>
  <c r="F22" i="1"/>
  <c r="H22" i="1" s="1"/>
  <c r="F36" i="1"/>
  <c r="H36" i="1" s="1"/>
  <c r="F32" i="1"/>
  <c r="H32" i="1" s="1"/>
  <c r="F2" i="1"/>
  <c r="H2" i="1" s="1"/>
  <c r="F16" i="1"/>
  <c r="H16" i="1" s="1"/>
  <c r="F7" i="1"/>
  <c r="H7" i="1" s="1"/>
  <c r="F33" i="1"/>
  <c r="H33" i="1" s="1"/>
  <c r="F17" i="1"/>
  <c r="H17" i="1" s="1"/>
  <c r="F44" i="1"/>
  <c r="H44" i="1" s="1"/>
  <c r="F18" i="1"/>
  <c r="H18" i="1" s="1"/>
  <c r="F34" i="1"/>
  <c r="H34" i="1" s="1"/>
  <c r="F45" i="1"/>
  <c r="H45" i="1" s="1"/>
  <c r="F37" i="1"/>
  <c r="H37" i="1" s="1"/>
  <c r="F5" i="1"/>
  <c r="H5" i="1" s="1"/>
  <c r="E3" i="1"/>
  <c r="E35" i="1"/>
  <c r="E6" i="1"/>
  <c r="E26" i="1"/>
  <c r="E27" i="1"/>
  <c r="E40" i="1"/>
  <c r="E31" i="1"/>
  <c r="E21" i="1"/>
  <c r="E43" i="1"/>
  <c r="E4" i="1"/>
  <c r="E22" i="1"/>
  <c r="E36" i="1"/>
  <c r="E32" i="1"/>
  <c r="E2" i="1"/>
  <c r="E16" i="1"/>
  <c r="E7" i="1"/>
  <c r="E33" i="1"/>
  <c r="E17" i="1"/>
  <c r="E44" i="1"/>
  <c r="E18" i="1"/>
  <c r="E34" i="1"/>
  <c r="E45" i="1"/>
  <c r="E37" i="1"/>
  <c r="E5" i="1"/>
  <c r="C3" i="1"/>
  <c r="C35" i="1"/>
  <c r="C6" i="1"/>
  <c r="C26" i="1"/>
  <c r="C27" i="1"/>
  <c r="C40" i="1"/>
  <c r="C31" i="1"/>
  <c r="C21" i="1"/>
  <c r="C43" i="1"/>
  <c r="C4" i="1"/>
  <c r="C22" i="1"/>
  <c r="C36" i="1"/>
  <c r="C32" i="1"/>
  <c r="C2" i="1"/>
  <c r="C16" i="1"/>
  <c r="C7" i="1"/>
  <c r="C33" i="1"/>
  <c r="C17" i="1"/>
  <c r="C44" i="1"/>
  <c r="C18" i="1"/>
  <c r="C34" i="1"/>
  <c r="C45" i="1"/>
  <c r="C37" i="1"/>
  <c r="C5" i="1"/>
  <c r="B3" i="1"/>
  <c r="B35" i="1"/>
  <c r="B6" i="1"/>
  <c r="B26" i="1"/>
  <c r="B27" i="1"/>
  <c r="B40" i="1"/>
  <c r="B31" i="1"/>
  <c r="B21" i="1"/>
  <c r="B43" i="1"/>
  <c r="B4" i="1"/>
  <c r="B22" i="1"/>
  <c r="B36" i="1"/>
  <c r="B32" i="1"/>
  <c r="B2" i="1"/>
  <c r="B16" i="1"/>
  <c r="B7" i="1"/>
  <c r="B33" i="1"/>
  <c r="B17" i="1"/>
  <c r="B44" i="1"/>
  <c r="B18" i="1"/>
  <c r="B34" i="1"/>
  <c r="B45" i="1"/>
  <c r="B37" i="1"/>
  <c r="B5" i="1"/>
  <c r="A3" i="1"/>
  <c r="A35" i="1"/>
  <c r="A6" i="1"/>
  <c r="A26" i="1"/>
  <c r="A27" i="1"/>
  <c r="A40" i="1"/>
  <c r="A31" i="1"/>
  <c r="A21" i="1"/>
  <c r="A43" i="1"/>
  <c r="A4" i="1"/>
  <c r="A22" i="1"/>
  <c r="A36" i="1"/>
  <c r="A32" i="1"/>
  <c r="A2" i="1"/>
  <c r="A16" i="1"/>
  <c r="A7" i="1"/>
  <c r="A33" i="1"/>
  <c r="A17" i="1"/>
  <c r="A44" i="1"/>
  <c r="A18" i="1"/>
  <c r="A34" i="1"/>
  <c r="A45" i="1"/>
  <c r="A37" i="1"/>
  <c r="A5" i="1"/>
  <c r="G23" i="15" l="1"/>
  <c r="I23" i="15" s="1"/>
  <c r="G24" i="15"/>
  <c r="I24" i="15" s="1"/>
  <c r="G13" i="15"/>
  <c r="I13" i="15" s="1"/>
  <c r="G17" i="15"/>
  <c r="I17" i="15" s="1"/>
  <c r="G10" i="15"/>
  <c r="I10" i="15" s="1"/>
  <c r="G15" i="15"/>
  <c r="I15" i="15" s="1"/>
  <c r="G14" i="15"/>
  <c r="I14" i="15" s="1"/>
  <c r="P4" i="12"/>
  <c r="Q4" i="12"/>
  <c r="P5" i="12"/>
  <c r="Q3" i="12"/>
  <c r="P3" i="12"/>
  <c r="G16" i="15"/>
  <c r="I16" i="15" s="1"/>
  <c r="J17" i="15"/>
  <c r="J15" i="15"/>
  <c r="J18" i="15"/>
  <c r="J19" i="15"/>
  <c r="J14" i="15"/>
  <c r="J9" i="15"/>
  <c r="J23" i="15"/>
  <c r="J10" i="15"/>
  <c r="J12" i="15"/>
  <c r="J24" i="15"/>
  <c r="J25" i="15"/>
  <c r="J22" i="15"/>
  <c r="J16" i="15"/>
  <c r="J13" i="15"/>
  <c r="P5" i="1"/>
  <c r="P3" i="1"/>
  <c r="H10" i="1"/>
  <c r="H25" i="1"/>
  <c r="G12" i="15" l="1"/>
  <c r="I12" i="15" s="1"/>
  <c r="G22" i="15"/>
  <c r="I22" i="15" s="1"/>
  <c r="G20" i="15"/>
  <c r="I20" i="15" s="1"/>
  <c r="G19" i="15"/>
  <c r="I19" i="15" s="1"/>
  <c r="G18" i="15"/>
  <c r="I18" i="15" s="1"/>
  <c r="G21" i="15"/>
  <c r="I21" i="15" s="1"/>
  <c r="G25" i="15"/>
  <c r="I25" i="15" s="1"/>
  <c r="G11" i="15"/>
  <c r="I11" i="15" s="1"/>
  <c r="P4" i="1"/>
</calcChain>
</file>

<file path=xl/sharedStrings.xml><?xml version="1.0" encoding="utf-8"?>
<sst xmlns="http://schemas.openxmlformats.org/spreadsheetml/2006/main" count="6762" uniqueCount="2410">
  <si>
    <t>null</t>
  </si>
  <si>
    <t>R40</t>
  </si>
  <si>
    <t>FE-R40-23W/27K</t>
  </si>
  <si>
    <t>Energy Miser</t>
  </si>
  <si>
    <t>ea</t>
  </si>
  <si>
    <t>80 CRI - 52 Lumens per Watt - Energy Miser FE-R40-23W/27K</t>
  </si>
  <si>
    <t>BR40 CFL - 23 Watt - 90 Watt Equal - 2700 Kelvin - Warm White</t>
  </si>
  <si>
    <t>https://www.1000bulbs.com/product/1647/FC23-FER4027K.html</t>
  </si>
  <si>
    <t>BR40 CFL - 23 Watt - 90 Watt Equal - 2700 Kelvin - Warm White - 80 CRI - 52 Lumens per Watt</t>
  </si>
  <si>
    <t>https://www.1000bulbs.com/category/23-watt-120-equal-watt-r40-cfl-flood-lights/</t>
  </si>
  <si>
    <t>https://www.1000bulbs.com/category/r40-compact-fluorescent-cfl-flood-lights/</t>
  </si>
  <si>
    <t>1516758771-566</t>
  </si>
  <si>
    <t>FE-RSF-30W-41K</t>
  </si>
  <si>
    <t>80 CRI - 55 Lumens per Watt - Energy Miser FE-RSF-30W-41K</t>
  </si>
  <si>
    <t>BR40 CFL - 30 Watt - 120 Watt Equal - 4100 Kelvin - Cool White</t>
  </si>
  <si>
    <t>https://www.1000bulbs.com/product/3818/FC30-FERSF30W41.html</t>
  </si>
  <si>
    <t>BR40 CFL - 30 Watt - 120 Watt Equal - 4100 Kelvin - Cool White - 80 CRI - 55 Lumens per Watt</t>
  </si>
  <si>
    <t>https://www.1000bulbs.com/category/30-watt-r40-compact-fluorescent-cfl-flood-lights/</t>
  </si>
  <si>
    <t>1516758755-564</t>
  </si>
  <si>
    <t>S7242</t>
  </si>
  <si>
    <t>Satco</t>
  </si>
  <si>
    <t>82 CRI - 45 Lumens per Watt - Satco S7242</t>
  </si>
  <si>
    <t>BR40 CFL - 23 Watt - 85 Watt Equal - 4100 Kelvin - Cool White</t>
  </si>
  <si>
    <t>https://www.1000bulbs.com/product/86261/SATCO-S7242.html</t>
  </si>
  <si>
    <t>BR40 CFL - 23 Watt - 85 Watt Equal - 4100 Kelvin - Cool White - 82 CRI - 45 Lumens per Watt</t>
  </si>
  <si>
    <t>https://www.1000bulbs.com/category/23-watt-85-equal-watt-r40-cfl-flood-lights/</t>
  </si>
  <si>
    <t>1516758796-570</t>
  </si>
  <si>
    <t>R30</t>
  </si>
  <si>
    <t>2R3016-27K</t>
  </si>
  <si>
    <t>TCP</t>
  </si>
  <si>
    <t>82 CRI - 47 Lumens per Watt - TCP 2R3016-27K</t>
  </si>
  <si>
    <t>BR30 CFL - 16 Watt - 65 Watt Equal - 2700 Kelvin - Warm White</t>
  </si>
  <si>
    <t>https://www.1000bulbs.com/product/6959/FC16-R3027.html</t>
  </si>
  <si>
    <t>BR30 CFL - 16 Watt - 65 Watt Equal - 2700 Kelvin - Warm White - 82 CRI - 47 Lumens per Watt</t>
  </si>
  <si>
    <t>https://www.1000bulbs.com/category/16-watt-r30-compact-fluorescent-cfl-flood-lights/</t>
  </si>
  <si>
    <t>https://www.1000bulbs.com/category/r30-compact-fluorescent-cfl-flood-lights/</t>
  </si>
  <si>
    <t>1516758864-578</t>
  </si>
  <si>
    <t>FE-RSF-30W-50K</t>
  </si>
  <si>
    <t>80 CRI - 55 Lumens per Watt - Energy Miser FE-RSF-30W-50K</t>
  </si>
  <si>
    <t>BR40 CFL - 30 Watt - 120 Watt Equal - 5000 Kelvin - Full Spectrum</t>
  </si>
  <si>
    <t>https://www.1000bulbs.com/product/3819/FC30-FERSF30W50.html</t>
  </si>
  <si>
    <t>BR40 CFL - 30 Watt - 120 Watt Equal - 5000 Kelvin - Full Spectrum - 80 CRI - 55 Lumens per Watt</t>
  </si>
  <si>
    <t>1516758749-563</t>
  </si>
  <si>
    <t>No</t>
  </si>
  <si>
    <t>2R3016-41K</t>
  </si>
  <si>
    <t>82 CRI - 47 Lumens per Watt - TCP 2R3016-41K</t>
  </si>
  <si>
    <t>BR30 CFL - 16 Watt - 65 Watt Equal - 4100 Kelvin - Cool White</t>
  </si>
  <si>
    <t>https://www.1000bulbs.com/product/6957/FC16-R3041.html</t>
  </si>
  <si>
    <t>BR30 CFL - 16 Watt - 65 Watt Equal - 4100 Kelvin - Cool White - 82 CRI - 47 Lumens per Watt</t>
  </si>
  <si>
    <t>1516758870-579</t>
  </si>
  <si>
    <t>S7241</t>
  </si>
  <si>
    <t>82 CRI - 45 Lumens per Watt - Satco S7241</t>
  </si>
  <si>
    <t>BR40 CFL - 23 Watt - 85 Watt Equal - 2700 Kelvin - Warm White</t>
  </si>
  <si>
    <t>https://www.1000bulbs.com/product/86260/SATCO-S7241.html</t>
  </si>
  <si>
    <t>BR40 CFL - 23 Watt - 85 Watt Equal - 2700 Kelvin - Warm White - 82 CRI - 45 Lumens per Watt</t>
  </si>
  <si>
    <t>1516758804-571</t>
  </si>
  <si>
    <t>R20</t>
  </si>
  <si>
    <t>802014-27</t>
  </si>
  <si>
    <t>82 CRI - 35 Lumens per Watt - TCP 802014-27</t>
  </si>
  <si>
    <t>BR20 CFL - 14 Watt - 50 Watt Equal - 2700 Kelvin - Warm White</t>
  </si>
  <si>
    <t>https://www.1000bulbs.com/product/6939/FC14-802014.html</t>
  </si>
  <si>
    <t>BR20 CFL - 14 Watt - 50 Watt Equal - 2700 Kelvin - Warm White - 82 CRI - 35 Lumens per Watt</t>
  </si>
  <si>
    <t>https://www.1000bulbs.com/category/14-watt-r20-compact-fluorescent-cfl-flood-lights/</t>
  </si>
  <si>
    <t>https://www.1000bulbs.com/category/r20-compact-fluorescent-cfl-flood-lights/</t>
  </si>
  <si>
    <t>1516758907-583</t>
  </si>
  <si>
    <t>BR30</t>
  </si>
  <si>
    <t>SYLVANIA</t>
  </si>
  <si>
    <t>82 CRI - 47 Lumens per Watt - Sylvania 29590</t>
  </si>
  <si>
    <t>BR30 CFL - 16 Watt - 65 Watt Equal - 3000 Kelvin - Halogen White</t>
  </si>
  <si>
    <t>https://www.1000bulbs.com/product/6251/FC16-29590.html</t>
  </si>
  <si>
    <t>BR30 CFL - 16 Watt - 65 Watt Equal - 3000 Kelvin - Halogen White - 82 CRI - 47 Lumens per Watt</t>
  </si>
  <si>
    <t>1516758857-577</t>
  </si>
  <si>
    <t>1R2009-27</t>
  </si>
  <si>
    <t>82 CRI - 33 Lumens per Watt - TCP 1R2009-27</t>
  </si>
  <si>
    <t>BR20 CFL - 9 Watt - 25 Watt Equal - 2700 Kelvin - Warm White</t>
  </si>
  <si>
    <t>https://www.1000bulbs.com/product/6948/FC09-R2027.html</t>
  </si>
  <si>
    <t>BR20 CFL - 9 Watt - 25 Watt Equal - 2700 Kelvin - Warm White - 82 CRI - 33 Lumens per Watt</t>
  </si>
  <si>
    <t>https://www.1000bulbs.com/category/9-watt-r20-compact-fluorescent-cfl-flood-lights/</t>
  </si>
  <si>
    <t>1516758930-585</t>
  </si>
  <si>
    <t>804023-27</t>
  </si>
  <si>
    <t>82 CRI - 50 Lumens per Watt - TCP 804023-27</t>
  </si>
  <si>
    <t>https://www.1000bulbs.com/product/6969/FC23-804023.html</t>
  </si>
  <si>
    <t>BR40 CFL - 23 Watt - 85 Watt Equal - 2700 Kelvin - Warm White - 82 CRI - 50 Lumens per Watt</t>
  </si>
  <si>
    <t>1516758765-565</t>
  </si>
  <si>
    <t>1R4023-27K</t>
  </si>
  <si>
    <t>82 CRI - 1150 Lumens - TCP 1R4023-27K</t>
  </si>
  <si>
    <t>https://www.1000bulbs.com/product/6975/FC23-R4027.html</t>
  </si>
  <si>
    <t>BR40 CFL - 23 Watt - 90 Watt Equal - 2700 Kelvin - Warm White - 82 CRI - 54 Lumens per Watt</t>
  </si>
  <si>
    <t>1516758776-567</t>
  </si>
  <si>
    <t>FE-R40-20W-27K</t>
  </si>
  <si>
    <t>80 CRI - 45 Lumens per Watt - Energy Miser FE-R40-20W-27K</t>
  </si>
  <si>
    <t>BR40 CFL - 20 Watt - 70 Watt Equal - 2700 Kelvin - Warm White</t>
  </si>
  <si>
    <t>https://www.1000bulbs.com/product/3822/FC20-FER4020W27.html</t>
  </si>
  <si>
    <t>BR40 CFL - 20 Watt - 70 Watt Equal - 2700 Kelvin - Warm White - 80 CRI - 45 Lumens per Watt</t>
  </si>
  <si>
    <t>https://www.1000bulbs.com/category/20-watt-r40-compact-fluorescent-cfl-flood-lights/</t>
  </si>
  <si>
    <t>1516758815-572</t>
  </si>
  <si>
    <t>FE-R20-14W/27K</t>
  </si>
  <si>
    <t>80 CRI - 34 Lumens per Watt Energy Miser FE-R20-14W/27K</t>
  </si>
  <si>
    <t>BR20 CFL - 14 Watt - 40 Watt Equal - 2700 Kelvin - Warm White</t>
  </si>
  <si>
    <t>https://www.1000bulbs.com/product/1641/FC14-FER2027K.html</t>
  </si>
  <si>
    <t>BR20 CFL - 14 Watt - 40 Watt Equal - 2700 Kelvin - Warm White - 80 CRI - 34 Lumens per Watt</t>
  </si>
  <si>
    <t>1516758882-580</t>
  </si>
  <si>
    <t>FE-RSF-30W-27K</t>
  </si>
  <si>
    <t>80 CRI - 55 Lumens per Watt - Energy Miser FE-RSF-30W-27K</t>
  </si>
  <si>
    <t>BR40 CFL - 30 Watt - 120 Watt Equal - 2700 Kelvin - Warm White</t>
  </si>
  <si>
    <t>https://www.1000bulbs.com/product/3820/FC30-FERSF30W27.html</t>
  </si>
  <si>
    <t>BR40 CFL - 30 Watt - 120 Watt Equal - 2700 Kelvin - Warm White - 80 CRI - 55 Lumens per Watt</t>
  </si>
  <si>
    <t>1516758744-562</t>
  </si>
  <si>
    <t>FE-R40-20W-50K</t>
  </si>
  <si>
    <t>80 CRI - 45 Lumens per Watt - Energy Miser FE-R40-20W-50K</t>
  </si>
  <si>
    <t>BR40 CFL - 20 Watt - 70 Watt Equal - 5000 Kelvin - Full Spectrum</t>
  </si>
  <si>
    <t>https://www.1000bulbs.com/product/3821/FC20-FER4020W50.html</t>
  </si>
  <si>
    <t>BR40 CFL - 20 Watt - 70 Watt Equal - 5000 Kelvin - Full Spectrum - 80 CRI - 45 Lumens per Watt</t>
  </si>
  <si>
    <t>1516758822-573</t>
  </si>
  <si>
    <t>S7243</t>
  </si>
  <si>
    <t>82 CRI - 45 Lumens per Watt - Satco S7243</t>
  </si>
  <si>
    <t>BR40 CFL - 23 Watt - 85 Watt Equal - 5000 Kelvin - Full Spectrum</t>
  </si>
  <si>
    <t>https://www.1000bulbs.com/product/86262/SATCO-S7243.html</t>
  </si>
  <si>
    <t>BR40 CFL - 23 Watt - 85 Watt Equal - 5000 Kelvin - Full Spectrum - 82 CRI - 45 Lumens per Watt</t>
  </si>
  <si>
    <t>1516758790-569</t>
  </si>
  <si>
    <t>1R4023-41K</t>
  </si>
  <si>
    <t>82 CRI - 54 Lumens per Watt - TCP 1R4023-41K</t>
  </si>
  <si>
    <t>BR40 CFL - 23 Watt - 120 Watt Equal - 4100 Kelvin - Cool White</t>
  </si>
  <si>
    <t>https://www.1000bulbs.com/product/6972/FC23-R4041.html</t>
  </si>
  <si>
    <t>BR40 CFL - 23 Watt - 120 Watt Equal - 4100 Kelvin - Cool White - 82 CRI - 54 Lumens per Watt</t>
  </si>
  <si>
    <t>1516758784-568</t>
  </si>
  <si>
    <t>1R4019-27K</t>
  </si>
  <si>
    <t>82 CRI - 50 Lumens per Watt - TCP 1R4019-27K</t>
  </si>
  <si>
    <t>BR40 CFL - 19 Watt - 85 Watt Equal - 2700 Kelvin - Warm White</t>
  </si>
  <si>
    <t>https://www.1000bulbs.com/product/6965/FC19-R4027.html</t>
  </si>
  <si>
    <t>BR40 CFL - 19 Watt - 85 Watt Equal - 2700 Kelvin - Warm White - 82 CRI - 50 Lumens per Watt</t>
  </si>
  <si>
    <t>https://www.1000bulbs.com/category/19-watt-r40-compact-fluorescent-cfl-flood-lights/</t>
  </si>
  <si>
    <t>1516758838-575</t>
  </si>
  <si>
    <t>1R4019-41K</t>
  </si>
  <si>
    <t>82 CRI - 50 Lumens per Watt - TCP 1R4019-41K</t>
  </si>
  <si>
    <t>BR40 CFL - 19 Watt - 85 Watt Equal - 4100 Kelvin - Cool White</t>
  </si>
  <si>
    <t>https://www.1000bulbs.com/product/6966/FC19-R4041.html</t>
  </si>
  <si>
    <t>BR40 CFL - 19 Watt - 85 Watt Equal - 4100 Kelvin - Cool White - 82 CRI - 50 Lumens per Watt</t>
  </si>
  <si>
    <t>1516758832-574</t>
  </si>
  <si>
    <t>1R2014-35</t>
  </si>
  <si>
    <t>82 CRI - 36 Lumens per Watt - TCP 1R2014-35</t>
  </si>
  <si>
    <t>BR20 CFL - 14 Watt - 50 Watt Equal - 3500 Kelvin - Halogen White</t>
  </si>
  <si>
    <t>https://www.1000bulbs.com/product/6940/FC14-R2035.html</t>
  </si>
  <si>
    <t>BR20 CFL - 14 Watt - 50 Watt Equal - 3500 Kelvin - Halogen White - 82 CRI - 36 Lumens per Watt</t>
  </si>
  <si>
    <t>1516758895-582</t>
  </si>
  <si>
    <t>FE-RSF-20W-27K</t>
  </si>
  <si>
    <t>80 CRI - 55 Lumens per Watt - Energy Miser FE-RSF-20W-27K</t>
  </si>
  <si>
    <t>BR30 CFL - 20 Watt - 90 Watt Equal - 2700 Kelvin - Warm White</t>
  </si>
  <si>
    <t>https://www.1000bulbs.com/product/1642/FC20-FERSF20W27.html</t>
  </si>
  <si>
    <t>BR30 CFL - 20 Watt - 90 Watt Equal - 2700 Kelvin - Warm White - 80 CRI - 55 Lumens per Watt</t>
  </si>
  <si>
    <t>https://www.1000bulbs.com/category/20-watt-r30-compact-fluorescent-cfl-flood-lights/</t>
  </si>
  <si>
    <t>1516758850-576</t>
  </si>
  <si>
    <t>FE-R20-14W/50K</t>
  </si>
  <si>
    <t>80 CRI - 34 Lumens per Watt - Energy Miser FE-R20-14W/50K</t>
  </si>
  <si>
    <t>BR20 CFL - 14 Watt - 40 Watt Equal - 5000 Kelvin - Stark White</t>
  </si>
  <si>
    <t>https://www.1000bulbs.com/product/1640/FC14-FER2050K.html</t>
  </si>
  <si>
    <t>BR20 CFL - 14 Watt - 40 Watt Equal - 5000 Kelvin - Stark White - 80 CRI - 34 Lumens per Watt</t>
  </si>
  <si>
    <t>1516758889-581</t>
  </si>
  <si>
    <t>1R2014-27</t>
  </si>
  <si>
    <t>82 CRI - 36 Lumens per Watt - TCP 1R2014-27</t>
  </si>
  <si>
    <t>https://www.1000bulbs.com/product/6943/FC14-R2027.html</t>
  </si>
  <si>
    <t>BR20 CFL - 14 Watt - 50 Watt Equal - 2700 Kelvin - Warm White - 82 CRI - 36 Lumens per Watt</t>
  </si>
  <si>
    <t>1516758920-584</t>
  </si>
  <si>
    <t>escertified</t>
  </si>
  <si>
    <t>wattageequivalence</t>
  </si>
  <si>
    <t>averagelifehours</t>
  </si>
  <si>
    <t>cri</t>
  </si>
  <si>
    <t>packagecount</t>
  </si>
  <si>
    <t>wattage</t>
  </si>
  <si>
    <t>lumenoutput</t>
  </si>
  <si>
    <t>bulbshape</t>
  </si>
  <si>
    <t>mpn</t>
  </si>
  <si>
    <t>productbrand</t>
  </si>
  <si>
    <t>retailprice</t>
  </si>
  <si>
    <t>priceunit</t>
  </si>
  <si>
    <t>productprice</t>
  </si>
  <si>
    <t>secondtitle</t>
  </si>
  <si>
    <t>title</t>
  </si>
  <si>
    <t>producttitle-href</t>
  </si>
  <si>
    <t>producttitle</t>
  </si>
  <si>
    <t>wattequiv-href</t>
  </si>
  <si>
    <t>wattequiv</t>
  </si>
  <si>
    <t>web-scraper-start-url</t>
  </si>
  <si>
    <t>web-scraper-order</t>
  </si>
  <si>
    <t>BR40</t>
  </si>
  <si>
    <t>LED12BR40D24K</t>
  </si>
  <si>
    <t>85W Equal - Warm White 2400 Kelvin - Dimmable - 120V - 5 Year Warranty - TCP LED12BR40D24K</t>
  </si>
  <si>
    <t>LED BR40 - 12 Watt - 680 Lumens</t>
  </si>
  <si>
    <t>https://www.1000bulbs.com/product/113166/TCP-LED12BR40D24K.html</t>
  </si>
  <si>
    <t>680 Lumens - 2400 Kelvin Very Warm White - LED BR40 - 12 Watt - 85W Equal - Dimmable - 120V</t>
  </si>
  <si>
    <t>https://www.1000bulbs.com/category/led-r40-lights-2400k/</t>
  </si>
  <si>
    <t>https://www.1000bulbs.com/category/led-br40-bulbs/</t>
  </si>
  <si>
    <t>1516757924-506</t>
  </si>
  <si>
    <t>Certified</t>
  </si>
  <si>
    <t>LED10R2027K</t>
  </si>
  <si>
    <t>65W Equal - Warm White 2700 Kelvin - 120V - 5 Year Warranty - TCP LED10R2027K</t>
  </si>
  <si>
    <t>LED R20 - 10 Watt - 650 Lumens</t>
  </si>
  <si>
    <t>https://www.1000bulbs.com/product/100020/TCP-10R2027K.html</t>
  </si>
  <si>
    <t>650 Lumens - 2700 Kelvin Warm White - LED R20 - 10 Watt - 65W Equal - 120V</t>
  </si>
  <si>
    <t>https://www.1000bulbs.com/category/led-r20-lights-2700k/</t>
  </si>
  <si>
    <t>https://www.1000bulbs.com/category/led-br20-bulbs/</t>
  </si>
  <si>
    <t>1516758301-555</t>
  </si>
  <si>
    <t>LED12BR30D41K</t>
  </si>
  <si>
    <t>65W Equal - Cool White 4100 Kelvin - Dimmable - 120V - 5 Year Warranty - TCP LED12BR30D41K</t>
  </si>
  <si>
    <t>LED BR30 - 12 Watt - 900 Lumens</t>
  </si>
  <si>
    <t>https://www.1000bulbs.com/product/99993/TCP-12BR30D41K.html</t>
  </si>
  <si>
    <t>900 Lumens - 4100 Kelvin Cool White - LED BR30 - 12 Watt - 65W Equal - Dimmable - 120V</t>
  </si>
  <si>
    <t>https://www.1000bulbs.com/category/led-r30-lights-4000k/</t>
  </si>
  <si>
    <t>https://www.1000bulbs.com/category/led-br30-bulbs/</t>
  </si>
  <si>
    <t>1516758046-520</t>
  </si>
  <si>
    <t>FG-02466</t>
  </si>
  <si>
    <t>Lighting Science</t>
  </si>
  <si>
    <t>75W Equal - Stark White 5000 Kelvin - Dimmable - 120V - 5 Year Warranty - Lighting Science FG-02466</t>
  </si>
  <si>
    <t>LED BR40 - 15 Watt - 940 Lumens</t>
  </si>
  <si>
    <t>https://www.1000bulbs.com/product/191199/LSG-02466.html</t>
  </si>
  <si>
    <t>940 Lumens - 5000 Kelvin Stark White - LED BR40 - 15 Watt - 75W Equal - Dimmable - 120V</t>
  </si>
  <si>
    <t>https://www.1000bulbs.com/category/led-r40-lights-5000k/</t>
  </si>
  <si>
    <t>1516757842-494</t>
  </si>
  <si>
    <t>LED12BR3030K</t>
  </si>
  <si>
    <t>65W Equal - Halogen White 3000 Kelvin - 120V - 5 Year Warranty - TCP LED12BR3030K</t>
  </si>
  <si>
    <t>LED BR30 - 12 Watt - 800 Lumens</t>
  </si>
  <si>
    <t>https://www.1000bulbs.com/product/200064/TCP-10020.html</t>
  </si>
  <si>
    <t>800 Lumens - 3000 Kelvin Halogen White - LED BR30 - 12 Watt - 65W Equal - 120V</t>
  </si>
  <si>
    <t>https://www.1000bulbs.com/category/led-r30-lights-3000k/</t>
  </si>
  <si>
    <t>1516758127-531</t>
  </si>
  <si>
    <t>Green Creative</t>
  </si>
  <si>
    <t>65W Equal - Warm Dimming from 2700-2200 Kelvin - 120V - 3 Year Warranty - Green Creative 58002</t>
  </si>
  <si>
    <t>LED BR40 - 10.5 Watt - 700 Lumens</t>
  </si>
  <si>
    <t>https://www.1000bulbs.com/product/200125/GREENCREATIVE-58002.html</t>
  </si>
  <si>
    <t>700 Lumens - Warm Dimming from 2700-2200 Kelvin - LED BR40 - 10.5 Watt - 65W Equal - 120V</t>
  </si>
  <si>
    <t>https://www.1000bulbs.com/category/warm-dim-br40-bulb/</t>
  </si>
  <si>
    <t>1516757931-507</t>
  </si>
  <si>
    <t>Global Consumer</t>
  </si>
  <si>
    <t>50W Equal - Halogen White 3000 Kelvin - Dimmable - 120V - 5 Year Warranty - Global Consumer 597</t>
  </si>
  <si>
    <t>LED R20 - 7 Watt - 540 Lumens</t>
  </si>
  <si>
    <t>https://www.1000bulbs.com/product/136373/LED-597.html</t>
  </si>
  <si>
    <t>540 Lumens - 3000 Kelvin Halogen White - LED R20 - 7 Watt - 50W Equal - Dimmable - 120V</t>
  </si>
  <si>
    <t>https://www.1000bulbs.com/category/led-r20-lights-3000k/</t>
  </si>
  <si>
    <t>1516758277-551</t>
  </si>
  <si>
    <t>K1N1</t>
  </si>
  <si>
    <t>Kobi</t>
  </si>
  <si>
    <t>75W Equal - Cool White 4000 Kelvin - Dimmable - 120V - 5 Year Warranty - Kobi K1N1</t>
  </si>
  <si>
    <t>LED R40 - 18 Watt - 1100 Lumens</t>
  </si>
  <si>
    <t>https://www.1000bulbs.com/product/137154/KOBI-K1N1.html</t>
  </si>
  <si>
    <t>1100 Lumens - 4000 Kelvin Cool White - LED R40 - 18 Watt - 75W Equal - Dimmable - 120V</t>
  </si>
  <si>
    <t>https://www.1000bulbs.com/category/led-r40-lights-4000k/</t>
  </si>
  <si>
    <t>1516757880-500</t>
  </si>
  <si>
    <t>LED10R20D41K</t>
  </si>
  <si>
    <t>65W Equal- Cool White 4100 Kelvin - Dimmable - 120V - 5 Year Warranty -TCP LED10R20D41K</t>
  </si>
  <si>
    <t>LED R20 - 10 Watt - 700 Lumens</t>
  </si>
  <si>
    <t>https://www.1000bulbs.com/product/100003/TCP-10R20D41K.html</t>
  </si>
  <si>
    <t>700 Lumens - 4100 Kelvin Cool White - LED R20 - 10 Watt - 65W Equal - Dimmable - 120V</t>
  </si>
  <si>
    <t>https://www.1000bulbs.com/category/led-r20-lights-4000k/</t>
  </si>
  <si>
    <t>1516758212-542</t>
  </si>
  <si>
    <t>LED12BR40D41K</t>
  </si>
  <si>
    <t>65W Equal - Cool White 4100 Kelvin - Dimmable - 120V - 5 Year Warranty - TCP LED12BR40D41K</t>
  </si>
  <si>
    <t>LED BR40 - 12 Watt - 875 Lumens</t>
  </si>
  <si>
    <t>https://www.1000bulbs.com/product/201717/TCP-10071.html</t>
  </si>
  <si>
    <t>875 Lumens - 4100 Kelvin Cool White - LED BR40 - 12 Watt - 65W Equal - Dimmable - 120V</t>
  </si>
  <si>
    <t>1516757898-503</t>
  </si>
  <si>
    <t>LED12BR30D50K</t>
  </si>
  <si>
    <t>65W Equal - Stark White 5000 Kelvin - Dimmable - 120V - 5 Year Warranty - TCP LED12BR30D50K</t>
  </si>
  <si>
    <t>LED BR30 - 12 Watt - 950 Lumens</t>
  </si>
  <si>
    <t>https://www.1000bulbs.com/product/200290/TCP-10026.html</t>
  </si>
  <si>
    <t>950 Lumens - 5000 Kelvin Stark White - LED BR30 - 12 Watt - 65W Equal - Dimmable - 120V</t>
  </si>
  <si>
    <t>https://www.1000bulbs.com/category/led-r30-lights-5000k/</t>
  </si>
  <si>
    <t>1516758015-517</t>
  </si>
  <si>
    <t>LED8R2041K</t>
  </si>
  <si>
    <t>50W Equal- Cool White 4100 Kelvin - 120V - 5 Year Warranty - TCP LED8R2041K</t>
  </si>
  <si>
    <t>LED R20 - 8 Watt - 530 Lumens</t>
  </si>
  <si>
    <t>https://www.1000bulbs.com/product/100025/TCP-8R2041K.html</t>
  </si>
  <si>
    <t>530 Lumens - 4100 Kelvin Cool White - LED R20 - 8 Watt - 50W Equal - 120V - 5 Year Warranty</t>
  </si>
  <si>
    <t>1516758223-544</t>
  </si>
  <si>
    <t>BR30 Long Neck</t>
  </si>
  <si>
    <t>EB30-2050</t>
  </si>
  <si>
    <t>Euri Lighting</t>
  </si>
  <si>
    <t>Retail Price $6.99</t>
  </si>
  <si>
    <t>65W Equal - Stark White 5000 Kelvin - Dimmable - 120V - 3 Year Warranty - Euri Lighting EB30-2050</t>
  </si>
  <si>
    <t>https://www.1000bulbs.com/product/200019/IRT-10100.html</t>
  </si>
  <si>
    <t>800 Lumens - 5000 Kelvin Stark White - LED BR30 - 12 Watt - 65W Equal - Dimmable - 120V</t>
  </si>
  <si>
    <t>https://www.1000bulbs.com/category/led-r30-lights-high-cri/</t>
  </si>
  <si>
    <t>1516757985-513</t>
  </si>
  <si>
    <t>LED-1100-R40-50</t>
  </si>
  <si>
    <t>75W Equal - Stark White 5000 Kelvin - Dimmable - 120V - 5 Year Warranty - Kobi LED-1100-R40-50</t>
  </si>
  <si>
    <t>https://www.1000bulbs.com/product/113256/LED-1100R4050.html</t>
  </si>
  <si>
    <t>1100 Lumens - 5000 Kelvin Stark White - LED R40 - 18 Watt - 75W Equal - Dimmable - 120V</t>
  </si>
  <si>
    <t>1516757827-492</t>
  </si>
  <si>
    <t>ER20-1020e</t>
  </si>
  <si>
    <t>45W Equal - Warm White 2700 Kelvin - Dimmable - 120V - 5 Year Warranty - Euri Lighting ER20-1020e</t>
  </si>
  <si>
    <t>LED R20 - 7 Watt - 500 Lumens</t>
  </si>
  <si>
    <t>https://www.1000bulbs.com/product/171866/IRT-10003.html</t>
  </si>
  <si>
    <t>500 Lumens - 2700 Kelvin Warm White - LED R20 - 7 Watt - 45W Equal - Dimmable - 120V</t>
  </si>
  <si>
    <t>1516758306-556</t>
  </si>
  <si>
    <t>Bulbrite</t>
  </si>
  <si>
    <t>ea.</t>
  </si>
  <si>
    <t>65W Equal - Cool White 4000 Kelvin - Dimmable - 120V - 5 Year Warranty - 4 Pack - Bulbrite 773353</t>
  </si>
  <si>
    <t>LED BR30 - 9 Watt - 650 Lumens</t>
  </si>
  <si>
    <t>https://www.1000bulbs.com/product/201469/BULBRI-10031PK.html</t>
  </si>
  <si>
    <t>800 Lumens - 4000 Kelvin Cool White - LED BR30 - 9 Watt - 65W Equal - Dimmable - 120V - 4 Pack</t>
  </si>
  <si>
    <t>1516758105-528</t>
  </si>
  <si>
    <t>PLT</t>
  </si>
  <si>
    <t>85W Equal - Cool White 4000 Kelvin - Dimmable - 120V - 3 Year Warranty - PLT 91352</t>
  </si>
  <si>
    <t>LED BR40 - 15 Watt - 1100 Lumens</t>
  </si>
  <si>
    <t>https://www.1000bulbs.com/product/202161/PLT-20179.html</t>
  </si>
  <si>
    <t>1100 Lumens - 4000 Kelvin Cool White - LED BR40 - 15 Watt - 85W Equal - Dimmable - 120V</t>
  </si>
  <si>
    <t>1516757912-505</t>
  </si>
  <si>
    <t>EB30-2020</t>
  </si>
  <si>
    <t>65W Equal - Warm White 2700 Kelvin - Dimmable - 120V - 3 Year Warranty - Euri Lighting EB30-2020</t>
  </si>
  <si>
    <t>https://www.1000bulbs.com/product/200018/IRT-10099.html</t>
  </si>
  <si>
    <t>800 Lumens - 2700 Kelvin Warm White - LED BR30 - 12 Watt - 65W Equal - Dimmable - 120V</t>
  </si>
  <si>
    <t>1516757969-511</t>
  </si>
  <si>
    <t>LED12BR3041K</t>
  </si>
  <si>
    <t>85W Equal - Cool White 4100 Kelvin - 120V - 5 Year Warranty - TCP LED12BR3041K</t>
  </si>
  <si>
    <t>https://www.1000bulbs.com/product/100010/TCP-12BR3041K.html</t>
  </si>
  <si>
    <t>900 Lumens - 4100 Kelvin Cool White - LED BR30 - 12 Watt - 85W Equal - 120V</t>
  </si>
  <si>
    <t>1516758063-522</t>
  </si>
  <si>
    <t>65W Equal - Cool White 4000 Kelvin - Dimmable - 120V - 5 Year Warranty - Bulbrite 772835</t>
  </si>
  <si>
    <t>LED BR30 - 12 Watt - 1050 Lumens</t>
  </si>
  <si>
    <t>https://www.1000bulbs.com/product/201468/BULBRI-10032.html</t>
  </si>
  <si>
    <t>1050 Lumens - 4000 Kelvin Cool White - LED BR30 - 12 Watt - 85W Equal - Dimmable - 120V</t>
  </si>
  <si>
    <t>1516758070-523</t>
  </si>
  <si>
    <t>LED10R2030K</t>
  </si>
  <si>
    <t>60W Equal - Halogen White 3000 Kelvin - 120V - 5 Year Warranty - TCP LED10R2030K</t>
  </si>
  <si>
    <t>LED R20 - 10 Watt - 675 Lumens</t>
  </si>
  <si>
    <t>https://www.1000bulbs.com/product/100021/TCP-10R2030K.html</t>
  </si>
  <si>
    <t>675 Lumens - 3000 Kelvin Halogen White - LED R20 - 10 Watt - 60W Equal - 120V</t>
  </si>
  <si>
    <t>1516758263-549</t>
  </si>
  <si>
    <t>65W Equal - Cool White 4000 Kelvin - Dimmable - 120V - 3 Year Warranty - Green Creative 40773</t>
  </si>
  <si>
    <t>LED BR30 - 8 Watt - 710 Lumens</t>
  </si>
  <si>
    <t>https://www.1000bulbs.com/product/117514/LED-40773.html</t>
  </si>
  <si>
    <t>710 Lumens - 4000 Kelvin Cool White - LED BR30 - 8 Watt - 65W Equal - Dimmable - 120V</t>
  </si>
  <si>
    <t>1516758054-521</t>
  </si>
  <si>
    <t>EB40-2050E</t>
  </si>
  <si>
    <t>85W Equal - Stark White 5000 Kelvin - Dimmable - 120V - 3 Year Warranty - Euri Lighting EB40-2050E</t>
  </si>
  <si>
    <t>https://www.1000bulbs.com/product/200022/IRT-10103.html</t>
  </si>
  <si>
    <t>1100 Lumens - 5000 Kelvin Stark White - LED BR40 - 15 Watt - 85W Equal - Dimmable - 120V</t>
  </si>
  <si>
    <t>1516757849-495</t>
  </si>
  <si>
    <t>Retail Price $7.98</t>
  </si>
  <si>
    <t>45W Equal - Warm White 2700 Kelvin 120V - 2 Pack - Sylvania 78696</t>
  </si>
  <si>
    <t>LED R20 - 5 Watt - 325 Lumens</t>
  </si>
  <si>
    <t>https://www.1000bulbs.com/product/171998/LED-10025-SP.html</t>
  </si>
  <si>
    <t>325 Lumens - 2700 Kelvin Warm White - LED R20 - 5 Watt - 45W Equal - 120V - 2 Pack</t>
  </si>
  <si>
    <t>1516758322-559</t>
  </si>
  <si>
    <t>Halco</t>
  </si>
  <si>
    <t>65W Equal - Halogen White 3000 Kelvin - 120V - 3 Year Warranty - 6 Pack - Halco 82070</t>
  </si>
  <si>
    <t>https://www.1000bulbs.com/product/202984/HALCO-82070.html</t>
  </si>
  <si>
    <t>650 Lumens - 3000 Kelvin Halogen White - LED BR30 - 9 Watt - 65W Equal - 120V - 6 Pack</t>
  </si>
  <si>
    <t>1516758163-536</t>
  </si>
  <si>
    <t>LED10R2041K</t>
  </si>
  <si>
    <t>65W Equal - Cool White 4100 Kelvin - 120V - 5 Year Warranty - TCP LED10R2041K</t>
  </si>
  <si>
    <t>https://www.1000bulbs.com/product/100022/TCP-10R2041K.html</t>
  </si>
  <si>
    <t>700 Lumens - 4100 Kelvin Cool White - LED R20 - 10 Watt - 65W Equal - 120V</t>
  </si>
  <si>
    <t>1516758218-543</t>
  </si>
  <si>
    <t>LED-800-R40-50</t>
  </si>
  <si>
    <t>60W Equal - Stark White 5000 Kelvin - Dimmable - 120V - 5 Year Warranty - Kobi LED-800-R40-50</t>
  </si>
  <si>
    <t>LED R40 - 13 Watt - 800 Lumens</t>
  </si>
  <si>
    <t>https://www.1000bulbs.com/product/113254/LED-800R4050.html</t>
  </si>
  <si>
    <t>800 Lumens - 5000 Kelvin Stark White - LED R40 - 13 Watt - 60W Equal - Dimmable - 120V</t>
  </si>
  <si>
    <t>1516757820-491</t>
  </si>
  <si>
    <t>R40-120-50</t>
  </si>
  <si>
    <t>120W Equal - Stark White 5000 Kelvin - Dimmable - 120V - 5 Year Warranty - Kobi R40-120-50</t>
  </si>
  <si>
    <t>LED BR40 - 20 Watt - 1750 Lumens</t>
  </si>
  <si>
    <t>https://www.1000bulbs.com/product/202523/KOBI-K2M7.html</t>
  </si>
  <si>
    <t>1750 Lumens - 5000 Kelvin Stark White - LED BR40 - 20 Watt - 120W Equal - Dimmable - 120V</t>
  </si>
  <si>
    <t>1516757814-490</t>
  </si>
  <si>
    <t>Retail Price $9.98</t>
  </si>
  <si>
    <t>65W Equal - Stark White 5000 Kelvin - 120V - 2 Pack - Sylvania 73956</t>
  </si>
  <si>
    <t>https://www.1000bulbs.com/product/201889/SYLVANIA-73956.html</t>
  </si>
  <si>
    <t>650 Lumens - 5000 Kelvin Stark White - LED BR30 - 9 Watt - 65W Equal - 120V - 2 Pack</t>
  </si>
  <si>
    <t>1516758035-519</t>
  </si>
  <si>
    <t>BR30-65W-50K-M3</t>
  </si>
  <si>
    <t>Cree</t>
  </si>
  <si>
    <t>65W Equal - Stark White 5000 Kelvin - Dimmable - 120V - 5 Year Warranty - 3 Pack - Cree BR30-65W-50K-M3</t>
  </si>
  <si>
    <t>LED BR30 - 7 Watt - 670 Lumens</t>
  </si>
  <si>
    <t>https://www.1000bulbs.com/product/192528/CREE-10158.html</t>
  </si>
  <si>
    <t>670 Lumens - 5000 Kelvin Stark White - LED BR30 - 7 Watt - 65W Equal - Dimmable - 120V - 3 Pack</t>
  </si>
  <si>
    <t>1516758007-516</t>
  </si>
  <si>
    <t>BR20</t>
  </si>
  <si>
    <t>EB20-4000cec-2</t>
  </si>
  <si>
    <t>50W Equal - Halogen White 3000 Kelvin - Dimmable - 120V - 5 Year Warranty - 2 Pack - Euri Lighting EB20-4000cec-2</t>
  </si>
  <si>
    <t>LED BR20 - 7 Watt - 525 Lumens</t>
  </si>
  <si>
    <t>https://www.1000bulbs.com/product/200032/IRT-10113.html</t>
  </si>
  <si>
    <t>525 Lumens - 3000 Kelvin Halogen White - LED BR20 - 7 Watt - 50W Equal - Dimmable - 120V - 2 Pack</t>
  </si>
  <si>
    <t>https://www.1000bulbs.com/category/led-r20-high-cri/</t>
  </si>
  <si>
    <t>1516758194-539</t>
  </si>
  <si>
    <t>65W Equal - Cool White 4000 Kelvin - Dimmable - 120V - 5 Year Warranty - Bulbrite 772832</t>
  </si>
  <si>
    <t>https://www.1000bulbs.com/product/201465/BULBRI-10031.html</t>
  </si>
  <si>
    <t>650 Lumens - 4000 Kelvin Cool White - LED BR30 - 9 Watt - 65W Equal - Dimmable - 120V</t>
  </si>
  <si>
    <t>1516758099-527</t>
  </si>
  <si>
    <t>LED10BR3030K</t>
  </si>
  <si>
    <t>Retail Price $6.50</t>
  </si>
  <si>
    <t>65W Equal - Halogen White 3000 Kelvin - 120V - 5 Year Warranty - TCP LED10BR3030K</t>
  </si>
  <si>
    <t>LED BR30 - 10 Watt - 675 Lumens</t>
  </si>
  <si>
    <t>https://www.1000bulbs.com/product/100012/TCP-10BR3030K.html</t>
  </si>
  <si>
    <t>675 Lumens - 3000 Kelvin Halogen White - LED BR30 - 10 Watt - 65W Equal - 120V</t>
  </si>
  <si>
    <t>1516758148-534</t>
  </si>
  <si>
    <t>60W Equal - Warm White 2700 Kelvin - Dimmable - 120V - 3 Year Warranty - Green Creative 40646</t>
  </si>
  <si>
    <t>LED BR30 - 11 Watt - 750 Lumens</t>
  </si>
  <si>
    <t>https://www.1000bulbs.com/product/137352/GREENCREATIVE-40646.html</t>
  </si>
  <si>
    <t>750 Lumens - 2700 Kelvin Warm White - LED BR30 - 11 Watt - 60W Equal - Dimmable - 120V</t>
  </si>
  <si>
    <t>https://www.1000bulbs.com/category/led-r30-gu24-base-led-light-bulbs/</t>
  </si>
  <si>
    <t>1516757940-508</t>
  </si>
  <si>
    <t>LED9BR30D30K</t>
  </si>
  <si>
    <t>Retail Price $7.50</t>
  </si>
  <si>
    <t>65W Equal - Halogen White 3000 Kelvin - Dimmable - 120V - 5 Year Warranty - TCP LED9BR30D30K</t>
  </si>
  <si>
    <t>LED BR30 - 9 Watt - 720 Lumens</t>
  </si>
  <si>
    <t>https://www.1000bulbs.com/product/200976/TCP-10039.html</t>
  </si>
  <si>
    <t>720 Lumens - 3000 Kelvin Halogen White - LED BR30 - 9 Watt - 65W Equal - Dimmable - 120V</t>
  </si>
  <si>
    <t>1516758140-533</t>
  </si>
  <si>
    <t>EB40-4000cec</t>
  </si>
  <si>
    <t>75W Equal - Halogen White 3000 Kelvin - Dimmable - 120V - 5 Year Warranty - Euri Lighting EB40-4000cec</t>
  </si>
  <si>
    <t>LED BR40 - 13 Watt - 1000 Lumens</t>
  </si>
  <si>
    <t>https://www.1000bulbs.com/product/200034/IRT-10115.html</t>
  </si>
  <si>
    <t>1000 Lumens - 3000 Kelvin Halogen White - LED BR40 - 13 Watt - 75W Equal - Dimmable - 120V</t>
  </si>
  <si>
    <t>https://www.1000bulbs.com/category/led-r40-high-cri/</t>
  </si>
  <si>
    <t>1516757799-488</t>
  </si>
  <si>
    <t>LED8R20D30K</t>
  </si>
  <si>
    <t>50W Equal - Halogen White 3000 Kelvin - Dimmable - 120V - 5 Year Warranty - TCP LED8R20D30K</t>
  </si>
  <si>
    <t>LED R20 - 8 Watt - 515 Lumens</t>
  </si>
  <si>
    <t>https://www.1000bulbs.com/product/100005/TCP-8R20D30K.html</t>
  </si>
  <si>
    <t>515 Lumens - 3000 Kelvin Halogen White - LED R20 - 8 Watt - 50W Equal - Dimmable - 120V</t>
  </si>
  <si>
    <t>1516758258-548</t>
  </si>
  <si>
    <t>65W Equal - Warm White 2700 Kelvin - Dimmable - 120V - 3 Year Warranty - Green Creative 57885</t>
  </si>
  <si>
    <t>https://www.1000bulbs.com/product/174937/GREENCREATIVE-57885.html</t>
  </si>
  <si>
    <t>650 Lumens - LED BR30 - 9 Watt - 65W Equal - Warm Dimmable 2700K to 2200K - 120V</t>
  </si>
  <si>
    <t>https://www.1000bulbs.com/category/warm-dim-br30-bulb/</t>
  </si>
  <si>
    <t>1516758185-538</t>
  </si>
  <si>
    <t>L4-BR20D-7W-27</t>
  </si>
  <si>
    <t>50W Equal- Warm White 2700 Kelvin - Dimmable - 120V - 3 Year Warranty - PLT L4-BR20D-7W-27</t>
  </si>
  <si>
    <t>LED BR20 - 7 Watt - 550 Lumens</t>
  </si>
  <si>
    <t>https://www.1000bulbs.com/product/184408/PLT-10599.html</t>
  </si>
  <si>
    <t>550 Lumens - 2700 Kelvin Warm White - LED BR20 - 7 Watt - 50W Equal - Dimmable - 120V</t>
  </si>
  <si>
    <t>1516758316-558</t>
  </si>
  <si>
    <t>65W Equal - Cool White 4000 Kelvin - Dimmable - 120V - 3 Year Warranty - PLT 91344</t>
  </si>
  <si>
    <t>https://www.1000bulbs.com/product/202150/PLT-20174.html</t>
  </si>
  <si>
    <t>1516758112-529</t>
  </si>
  <si>
    <t>50W Equal - Halogen White 3000 Kelvin - Dimmable - 120V - 3 Year Warranty - PLT 91339</t>
  </si>
  <si>
    <t>https://www.1000bulbs.com/product/201976/PLT-20173.html</t>
  </si>
  <si>
    <t>525 Lumens - 3000 Kelvin Halogen White - LED BR20 - 7 Watt - 50W Equal - Dimmable - 120V</t>
  </si>
  <si>
    <t>1516758270-550</t>
  </si>
  <si>
    <t>FG-02462</t>
  </si>
  <si>
    <t>75W Equal - Stark White 5000 Kelvin - Dimmable - 120V - 5 Year Warranty - Lighting Science FG-02462</t>
  </si>
  <si>
    <t>LED BR30 - 15 Watt - 940 Lumens</t>
  </si>
  <si>
    <t>https://www.1000bulbs.com/product/191187/LSG-02462.html</t>
  </si>
  <si>
    <t>940 Lumens - 5000 Kelvin Stark White - LED BR30 - 15 Watt - 75W Equal - Dimmable - 120V</t>
  </si>
  <si>
    <t>1516757951-509</t>
  </si>
  <si>
    <t>LED-450-R20-50</t>
  </si>
  <si>
    <t>45W Equal - Stark White 5000 Kelvin - Dimmable - 120V - 5 Year Warranty - Kobi LED-450-R20-50</t>
  </si>
  <si>
    <t>LED R20 - 8 Watt - 450 Lumens</t>
  </si>
  <si>
    <t>https://www.1000bulbs.com/product/113239/LED-450R2050.html</t>
  </si>
  <si>
    <t>450 Lumens - 5000 Kelvin Stark White - LED R20 - 8 Watt - 45W Equal - Dimmable - 120V</t>
  </si>
  <si>
    <t>https://www.1000bulbs.com/category/led-r20-lights-5000k/</t>
  </si>
  <si>
    <t>1516758201-540</t>
  </si>
  <si>
    <t>LED17BR40D50K</t>
  </si>
  <si>
    <t>85W Equal - Stark White 5000 Kelvin - Dimmable - 120V - 5 Year Warranty - TCP LED17BR40D50K</t>
  </si>
  <si>
    <t>LED BR40 - 15 Watt - 1350 Lumens</t>
  </si>
  <si>
    <t>https://www.1000bulbs.com/product/201101/TCP-10053.html</t>
  </si>
  <si>
    <t>1350 Lumens - 5000 Kelvin Stark White - LED BR40 - 17 Watt - 85W Equal - Dimmable - 120V</t>
  </si>
  <si>
    <t>1516757835-493</t>
  </si>
  <si>
    <t>85W Equal - Stark White 5000 Kelvin - Dimmable - 120V - 3 Year Warranty - PLT 91351</t>
  </si>
  <si>
    <t>https://www.1000bulbs.com/product/202160/PLT-20178.html</t>
  </si>
  <si>
    <t>1516757855-496</t>
  </si>
  <si>
    <t>LED10R20D27K</t>
  </si>
  <si>
    <t>65W Equal - Warm White 2700 Kelvin - Dimmable - 120V - 5 Year Warranty - TCP LED10R20D27K</t>
  </si>
  <si>
    <t>https://www.1000bulbs.com/product/100001/TCP-10R20D27K.html</t>
  </si>
  <si>
    <t>650 Lumens - 2700 Kelvin Warm White - LED R20 - 10 Watt - 65W Equal - Dimmable - 120V</t>
  </si>
  <si>
    <t>1516758291-553</t>
  </si>
  <si>
    <t>EB30-4000cec</t>
  </si>
  <si>
    <t>65W Equal - Halogen White 3000 Kelvin - Dimmable - 120V - 5 Year Warranty - Euri Lighting EB30-4000cec</t>
  </si>
  <si>
    <t>LED BR30 - 11 Watt - 800 Lumens</t>
  </si>
  <si>
    <t>https://www.1000bulbs.com/product/200033/IRT-10114.html</t>
  </si>
  <si>
    <t>800 Lumens - 3000 Kelvin Halogen White - LED BR30 - 11 Watt - 65W Equal - Dimmable - 120V</t>
  </si>
  <si>
    <t>1516757962-510</t>
  </si>
  <si>
    <t>R40-120-40</t>
  </si>
  <si>
    <t>120W Equal - Cool White 4000 Kelvin - Dimmable - 120V - 5 Year Warranty - Kobi R40-120-40</t>
  </si>
  <si>
    <t>https://www.1000bulbs.com/product/202454/KOBI-K2M6.html</t>
  </si>
  <si>
    <t>1750 Lumens - 4000 Kelvin Cool White - LED BR40 - 20 Watt - 120W Equal - Dimmable - 120V</t>
  </si>
  <si>
    <t>1516757868-498</t>
  </si>
  <si>
    <t>FG-02465</t>
  </si>
  <si>
    <t>75W Equal - Cool White 4000 Kelvin - Dimmable - 120V - 5 Year Warranty - Lighting Science FG-02465</t>
  </si>
  <si>
    <t>https://www.1000bulbs.com/product/191196/LSG-02465.html</t>
  </si>
  <si>
    <t>940 Lumens - 4000 Kelvin Cool White - LED BR40 - 15 Watt - 75W Equal - Dimmable - 120V</t>
  </si>
  <si>
    <t>1516757890-502</t>
  </si>
  <si>
    <t>EB30-2000E</t>
  </si>
  <si>
    <t>65W Equal - Halogen White 3000 Kelvin - Dimmable - 120V - 3 Year Warranty - Euri Lighting EB30-2000E</t>
  </si>
  <si>
    <t>https://www.1000bulbs.com/product/200017/IRT-10098.html</t>
  </si>
  <si>
    <t>800 Lumens - 3000 Kelvin Halogen White - LED BR30 - 12 Watt - 65W Equal - Dimmable - 120V</t>
  </si>
  <si>
    <t>1516757976-512</t>
  </si>
  <si>
    <t>CMBR30-2604-840</t>
  </si>
  <si>
    <t>Curtis Mathes</t>
  </si>
  <si>
    <t>Retail Price $4.99</t>
  </si>
  <si>
    <t>65W Equal - Cool White 4000 Kelvin - Dimmable - 120V - 5 Year Warranty - Curtis Mathes CMBR30-2604-840</t>
  </si>
  <si>
    <t>https://www.1000bulbs.com/product/200299/CM-CMBR302604840.html</t>
  </si>
  <si>
    <t>1516758093-526</t>
  </si>
  <si>
    <t>DBR30-WF65Q12-U1006</t>
  </si>
  <si>
    <t>Civilight</t>
  </si>
  <si>
    <t>65W Equal - Halogen White 3000 Kelvin - Dimmable - 120V - 5 Year Warranty - Civilight DBR30-WF65Q12-U1006</t>
  </si>
  <si>
    <t>https://www.1000bulbs.com/product/174265/CIVIL-1006.html</t>
  </si>
  <si>
    <t>1516757990-514</t>
  </si>
  <si>
    <t>65W Equal - Stark White 5000 Kelvin - Dimmable - 120V - 3 Year Warranty - PLT 91347</t>
  </si>
  <si>
    <t>https://www.1000bulbs.com/product/202157/PLT-20176.html</t>
  </si>
  <si>
    <t>650 Lumens - 5000 Kelvin Stark White - LED BR30 - 9 Watt - 65W Equal - Dimmable - 120V</t>
  </si>
  <si>
    <t>1516758027-518</t>
  </si>
  <si>
    <t>50W Equal - Halogen White 3000 Kelvin - Dimmable - 120V - 4 Year Warranty - GCP 525</t>
  </si>
  <si>
    <t>LED R20 - 8 Watt - 520 Lumens</t>
  </si>
  <si>
    <t>https://www.1000bulbs.com/product/89795/LED-8R20DIM30K.html</t>
  </si>
  <si>
    <t>520 Lumens - 3000 Kelvin Halogen White - LED R20 - 8 Watt - 50W Equal - Dimmable - 120V</t>
  </si>
  <si>
    <t>1516758241-546</t>
  </si>
  <si>
    <t>LED10BR3041K</t>
  </si>
  <si>
    <t>65W Equal - Cool White 4100 Kelvin - 120V - 5 Year Warranty - TCP LED10BR3041K</t>
  </si>
  <si>
    <t>LED BR30 - 10 Watt - 700 Lumens</t>
  </si>
  <si>
    <t>https://www.1000bulbs.com/product/100013/TCP-10BR3041K.html</t>
  </si>
  <si>
    <t>700 Lumens - 4100 Kelvin Cool White - LED BR30 - 10 Watt - 65W Equal - 120V</t>
  </si>
  <si>
    <t>1516758087-525</t>
  </si>
  <si>
    <t>85W Equal - Halogen White 3000 Kelvin - Dimmable - 120V - 2 Year Warranty - Bulbrite 860401</t>
  </si>
  <si>
    <t>https://www.1000bulbs.com/product/202457/BULBRI-10040.html</t>
  </si>
  <si>
    <t>1050 Lumens - 3000 Kelvin Halogen White - LED BR30 - 12 Watt - 85W Equal - Dimmable - 120V</t>
  </si>
  <si>
    <t>1516758156-535</t>
  </si>
  <si>
    <t>LED8R20D27K</t>
  </si>
  <si>
    <t>50W Equal - Warm White 2700 Kelvin - Dimmable - 120V - TCP LED8R20D27K</t>
  </si>
  <si>
    <t>LED R20 - 8 Watt - 500 Lumens</t>
  </si>
  <si>
    <t>https://www.1000bulbs.com/product/100004/TCP-8R20D27K.html</t>
  </si>
  <si>
    <t>500 Lumens - 2700 Kelvin Warm White - LED R20 - 8 Watt - 50W Equal - Dimmable - 120V</t>
  </si>
  <si>
    <t>1516758297-554</t>
  </si>
  <si>
    <t>LED8R2027K</t>
  </si>
  <si>
    <t>50W Equal - Warm White 2700 Kelvin - 120V - 5 Year Warranty - TCP LED8R2027K</t>
  </si>
  <si>
    <t>https://www.1000bulbs.com/product/100023/TCP-8R2027K.html</t>
  </si>
  <si>
    <t>500 Lumens - 2700 Kelvin Warm White - LED R20 - 8 Watt - 50W Equal - 120V</t>
  </si>
  <si>
    <t>1516758311-557</t>
  </si>
  <si>
    <t>ER30-1050e</t>
  </si>
  <si>
    <t>85W Equal - Stark White 5000 Kelvin - Dimmable - 120V - 5 Year Warranty - Euri Lighting ER30-1050e</t>
  </si>
  <si>
    <t>LED BR30 - 13 Watt - 1100 Lumens</t>
  </si>
  <si>
    <t>https://www.1000bulbs.com/product/171870/IRT-10007.html</t>
  </si>
  <si>
    <t>1100 Lumens - 5000 Kelvin Stark White - LED BR30 - 13 Watt - 85W Equal - Dimmable - 120V</t>
  </si>
  <si>
    <t>1516757999-515</t>
  </si>
  <si>
    <t>LED17BR40D41K</t>
  </si>
  <si>
    <t>85W Equal - Cool White 4100 Kelvin - Dimmable - 120V - 5 Year Warranty - TCP LED17BR40D41K</t>
  </si>
  <si>
    <t>LED BR40 - 17 Watt - 1300 Lumens</t>
  </si>
  <si>
    <t>https://www.1000bulbs.com/product/201511/TCP-10059.html</t>
  </si>
  <si>
    <t>1300 Lumens - 4100 Kelvin Cool White - LED BR40 - 17 Watt - 85W Equal - Dimmable - 120V</t>
  </si>
  <si>
    <t>1516757884-501</t>
  </si>
  <si>
    <t>LED10R20D30K</t>
  </si>
  <si>
    <t>65W Equal - Halogen White 3000 Kelvin - Dimmable - 120V - 5 Year Warranty - TCP LED10R20D30K</t>
  </si>
  <si>
    <t>https://www.1000bulbs.com/product/100002/TCP-10R20D30K.html</t>
  </si>
  <si>
    <t>675 Lumens - 3000 Kelvin Halogen White - LED R20 - 10 Watt - 65W Equal - Dimmable - 120V</t>
  </si>
  <si>
    <t>1516758248-547</t>
  </si>
  <si>
    <t>R40-175-40</t>
  </si>
  <si>
    <t>175W Equal - Cool White 4000 Kelvin - Dimmable - 120V - 5 Year Warranty - Kobi R40-175-40</t>
  </si>
  <si>
    <t>LED BR40 - 30 Watt - 2650 Lumens</t>
  </si>
  <si>
    <t>https://www.1000bulbs.com/product/202550/KOBI-K2M9.html</t>
  </si>
  <si>
    <t>2650 Lumens - 4000 Kelvin Cool White - LED BR40 - 30 Watt - 175W Equal - Dimmable - 120V</t>
  </si>
  <si>
    <t>1516757864-497</t>
  </si>
  <si>
    <t>LED9BR30D24K</t>
  </si>
  <si>
    <t>65W Equal - Very Warm White 2400 Kelvin - Dimmable - 120V - 5 Year Warranty - TCP LED9BR30D24K</t>
  </si>
  <si>
    <t>LED BR30 - 9 Watt - 575 Lumens</t>
  </si>
  <si>
    <t>https://www.1000bulbs.com/product/200099/TCP-LED9BR30D24K.html</t>
  </si>
  <si>
    <t>575 Lumens - 2400 Kelvin Very Warm White - LED BR30 - 9 Watt - 65W Equal - Dimmable - 120V</t>
  </si>
  <si>
    <t>https://www.1000bulbs.com/category/led-r30-lights-2400k/</t>
  </si>
  <si>
    <t>1516758172-537</t>
  </si>
  <si>
    <t>LED10R20D24K</t>
  </si>
  <si>
    <t>60W Equal - Very Warm White 2400 Kelvin - Dimmable - 120V - 5 Year Warranty - TCP LED10R20D24K</t>
  </si>
  <si>
    <t>LED R20 - 10 Watt - 520 Lumens</t>
  </si>
  <si>
    <t>https://www.1000bulbs.com/product/114625/TCP-10R20D24K.html</t>
  </si>
  <si>
    <t>520 Lumens - 2400 Kelvin Very Warm White - LED R20 - 10 Watt - 60W Equal - Dimmable - 120V</t>
  </si>
  <si>
    <t>https://www.1000bulbs.com/category/led-r20-lights-2400k/</t>
  </si>
  <si>
    <t>1516758328-560</t>
  </si>
  <si>
    <t>K0N7</t>
  </si>
  <si>
    <t>45W Equal - Cool White 4000 Kelvin- Dimmable - 120V - 5 Year Warranty - Kobi K0N7</t>
  </si>
  <si>
    <t>https://www.1000bulbs.com/product/137125/KOBI-K0N7.html</t>
  </si>
  <si>
    <t>450 Lumens - 4000 Kelvin Cool White - LED R20 - 8 Watt - 45W Equal - Dimmable - 120V</t>
  </si>
  <si>
    <t>1516758231-545</t>
  </si>
  <si>
    <t>ER20-2050e</t>
  </si>
  <si>
    <t>50W Equal - Stark White 5000 Kelvin - Dimmable - 120V - 3 Year Warranty - Euri Lighting ER20-2050e</t>
  </si>
  <si>
    <t>LED R20 - 7.5 Watt - 500 Lumens</t>
  </si>
  <si>
    <t>https://www.1000bulbs.com/product/191814/IRT-10064.html</t>
  </si>
  <si>
    <t>500 Lumens - 5000 Kelvin Stark White - LED R20 - 7.5 Watt - 50W Equal - Dimmable - 120V</t>
  </si>
  <si>
    <t>1516758204-541</t>
  </si>
  <si>
    <t>LED17BR4041K</t>
  </si>
  <si>
    <t>85W Equal - Cool White 4100 Kelvin - 120V - 5 Year Warranty - TCP LED17BR4041K</t>
  </si>
  <si>
    <t>https://www.1000bulbs.com/product/201724/TCP-10072.html</t>
  </si>
  <si>
    <t>1300 Lumens - 4100 Kelvin Cool White - LED BR40 - 17 Watt - 85W Equal - 120V</t>
  </si>
  <si>
    <t>1516757904-504</t>
  </si>
  <si>
    <t>65W Equal - Halogen White 3000 Kelvin - Dimmable - 120V - 3 Year Warranty - Green Creative 40772</t>
  </si>
  <si>
    <t>LED BR30 - 8 Watt - 685 Lumens</t>
  </si>
  <si>
    <t>https://www.1000bulbs.com/product/117515/LED-40772.html</t>
  </si>
  <si>
    <t>685 Lumens - 3000 Kelvin Halogen White - LED BR30 - 8 Watt - 65W Equal - Dimmable - 120V</t>
  </si>
  <si>
    <t>1516758121-530</t>
  </si>
  <si>
    <t>45W Equal - Warm Dimming from 2700-2200 Kelvin - 120V - 3 Year Warranty - Green Creative 58001</t>
  </si>
  <si>
    <t>LED R20 - 6.5 Watt - 500 Lumens</t>
  </si>
  <si>
    <t>https://www.1000bulbs.com/product/200128/GREENCREATIVE-58001.html</t>
  </si>
  <si>
    <t>500 Lumens - Warm Dimming from 2700-2200 Kelvin - LED R20 - 6.5 Watt - 45W Equal - 120V</t>
  </si>
  <si>
    <t>https://www.1000bulbs.com/category/warm-dim-br20-bulb/</t>
  </si>
  <si>
    <t>1516758334-561</t>
  </si>
  <si>
    <t>K1N0</t>
  </si>
  <si>
    <t>60W Equal - Cool White 4000 Kelvin - Dimmable - 120V - 5 Year Warranty - Kobi K1N0</t>
  </si>
  <si>
    <t>https://www.1000bulbs.com/product/137153/KOBI-K1N0.html</t>
  </si>
  <si>
    <t>800 Lumens - 4000 Kelvin Cool White - LED R40 - 13 Watt - 60W Equal - Dimmable - 120V</t>
  </si>
  <si>
    <t>1516757875-499</t>
  </si>
  <si>
    <t>45W Equal - Warm White 2700 Kelvin - Dimmable - 120V - 3 Year Warranty - Green Creative 40612</t>
  </si>
  <si>
    <t>https://www.1000bulbs.com/product/153592/GREENCREATIVE-40612.html</t>
  </si>
  <si>
    <t>500 Lumens - 2700 Kelvin Warm White - LED R20 - 6.5 Watt - 45W Equal - Dimmable - 120V</t>
  </si>
  <si>
    <t>1516758286-552</t>
  </si>
  <si>
    <t>R40-175-50</t>
  </si>
  <si>
    <t>175W Equal - Stark White 5000 Kelvin - Dimmable - 120V - 5 Year Warranty - Kobi R40-175-50</t>
  </si>
  <si>
    <t>https://www.1000bulbs.com/product/202556/KOBI-K3M0.html</t>
  </si>
  <si>
    <t>2650 Lumens - 5000 Kelvin Stark White - LED BR40 - 30 Watt - 175W Equal - Dimmable - 120V</t>
  </si>
  <si>
    <t>1516757808-489</t>
  </si>
  <si>
    <t>LED12BR30D30K</t>
  </si>
  <si>
    <t>Retail Price $9.00</t>
  </si>
  <si>
    <t>65W Equal - Halogen White 3000 Kelvin - Dimmable - 120V - 5 Year Warranty - TCP LED12BR30D30K</t>
  </si>
  <si>
    <t>LED BR30 - 12 Watt - 875 Lumens</t>
  </si>
  <si>
    <t>https://www.1000bulbs.com/product/99992/TCP-12BR30D30K.html</t>
  </si>
  <si>
    <t>875 Lumens - 3000 Kelvin Halogen White - LED BR30 - 12 Watt - 65W Equal - Dimmable - 120V</t>
  </si>
  <si>
    <t>1516758134-532</t>
  </si>
  <si>
    <t>LED9BR30D41K</t>
  </si>
  <si>
    <t>65W Equal - Cool White 4100 Kelvin - Dimmable - 120V - 5 Year Warranty - TCP LED9BR30D41K</t>
  </si>
  <si>
    <t>LED BR30 - 9 Watt - 740 Lumens</t>
  </si>
  <si>
    <t>https://www.1000bulbs.com/product/200977/TCP-10040.html</t>
  </si>
  <si>
    <t>740 Lumens - 4100 Kelvin Cool White - LED BR30 - 9 Watt - 65W Equal - Dimmable - 120V</t>
  </si>
  <si>
    <t>1516758079-524</t>
  </si>
  <si>
    <t>colortemp-href</t>
  </si>
  <si>
    <t>colortemp</t>
  </si>
  <si>
    <t>Watt Equivalence</t>
  </si>
  <si>
    <t>Flood &amp; Spot</t>
  </si>
  <si>
    <t>90-Day</t>
  </si>
  <si>
    <t>CFL</t>
  </si>
  <si>
    <t>Soft White</t>
  </si>
  <si>
    <t>Dimmable</t>
  </si>
  <si>
    <t>Medium</t>
  </si>
  <si>
    <t>Indoor</t>
  </si>
  <si>
    <t>Flood and Spot</t>
  </si>
  <si>
    <t>Reflector</t>
  </si>
  <si>
    <t>Model # 420000</t>
  </si>
  <si>
    <t>$5695
					/case
						(limit 35 per order)</t>
  </si>
  <si>
    <t>Philips</t>
  </si>
  <si>
    <t>85W Equivalent Soft White R40 Dimmable CFL Flood Light Bulb (4-Pack)</t>
  </si>
  <si>
    <t>https://www.homedepot.com/p/Philips-85W-Equivalent-Soft-White-R40-Dimmable-CFL-Flood-Light-Bulb-4-Pack-420000/203267709</t>
  </si>
  <si>
    <t>&lt;img src="https://images.homedepot-static.com/productImages/25875de4-2c3c-478c-b896-86eb045ead90/svn/philips-cfl-bulbs-420000-64_400_compressed.jpg" alt="85W Equivalent Soft White R40 Dimmable CFL Flood Light Bulb (4-Pack)" /&gt;</t>
  </si>
  <si>
    <t>https://www.homedepot.com/b/Lighting-Light-Bulbs-CFL-Bulbs/BR30/BR40/R20/R30/R40/N-5yc1vZbmatZ1z0vvq9Z1z0vvqlZ1z0vvquZ1z0vvqxZ1z0vvrj?NCNI-5</t>
  </si>
  <si>
    <t>1516756132-379</t>
  </si>
  <si>
    <t>No additional features</t>
  </si>
  <si>
    <t>E26</t>
  </si>
  <si>
    <t>Indoor/Outdoor</t>
  </si>
  <si>
    <t>Model # FLE26R40XLRVLTP6</t>
  </si>
  <si>
    <t>$1454
					/each
						(limit 35 per order)</t>
  </si>
  <si>
    <t>GE</t>
  </si>
  <si>
    <t>90W Equivalent Reveal (2500K) BR40 Compact Fluorescent Flood Light Bulb</t>
  </si>
  <si>
    <t>https://www.homedepot.com/p/GE-90W-Equivalent-Reveal-2500K-BR40-Compact-Fluorescent-Flood-Light-Bulb-FLE26R40XLRVLTP6/202514276</t>
  </si>
  <si>
    <t>&lt;img src="https://images.homedepot-static.com/productImages/6f2685d8-cea9-4194-94b9-f8363fda3dc2/svn/ge-cfl-bulbs-fle26r40xlrvltp6-64_400_compressed.jpg" alt="90W Equivalent Reveal (2500K) BR40 Compact Fluorescent Flood Light Bulb" /&gt;</t>
  </si>
  <si>
    <t>1516756141-383</t>
  </si>
  <si>
    <t>Energy Saving</t>
  </si>
  <si>
    <t>Model # ESL23R40/2/ESM</t>
  </si>
  <si>
    <t>$6388
					/package
						(limit 12 per order)</t>
  </si>
  <si>
    <t>EcoSmart</t>
  </si>
  <si>
    <t>90W Equivalent Soft White BR40 Medium Base CFL Light Bulb (2-Pack)</t>
  </si>
  <si>
    <t>https://www.homedepot.com/p/EcoSmart-90W-Equivalent-Soft-White-BR40-Medium-Base-CFL-Light-Bulb-2-Pack-ESL23R40-2-ESM/205656997</t>
  </si>
  <si>
    <t>&lt;img src="https://images.homedepot-static.com/productImages/38018ac7-5b94-403e-985e-5df921b1087e/svn/ecosmart-cfl-bulbs-esl23r40-2-esm-64_400_compressed.jpg" alt="90W Equivalent Soft White BR40 Medium Base CFL Light Bulb (2-Pack)" /&gt;</t>
  </si>
  <si>
    <t>1516756153-388</t>
  </si>
  <si>
    <t>Household / General Purpose</t>
  </si>
  <si>
    <t>Household</t>
  </si>
  <si>
    <t>Model # ES5R3152TDCAN</t>
  </si>
  <si>
    <t>$1488
					/package
						(limit 35 per order)</t>
  </si>
  <si>
    <t>65W Equivalent Soft White (2700K) R30 Dimmable TruDim CFL Light Bulb (2-Pack)</t>
  </si>
  <si>
    <t>https://www.homedepot.com/p/EcoSmart-65W-Equivalent-Soft-White-2700K-R30-Dimmable-TruDim-CFL-Light-Bulb-2-Pack-ES5R3152TDCAN/205389233</t>
  </si>
  <si>
    <t>&lt;img src="https://images.homedepot-static.com/productImages/1c2647e7-3f9c-4531-87b0-7cf455d8f0f2/svn/ecosmart-cfl-bulbs-es5r3152tdcan-64_400_compressed.jpg" alt="65W Equivalent Soft White (2700K) R30 Dimmable TruDim CFL Light Bulb (2-Pack)" /&gt;</t>
  </si>
  <si>
    <t>1516756148-386</t>
  </si>
  <si>
    <t>Model # ESL15BR30/ECO/6</t>
  </si>
  <si>
    <t>$2297
					/package
						(limit 10 per order)</t>
  </si>
  <si>
    <t>Feit Electric</t>
  </si>
  <si>
    <t>65-Watt Equivalent Soft White (2700K) BR30 CFL Flood Light Bulb (6-Pack)</t>
  </si>
  <si>
    <t>https://www.homedepot.com/p/Feit-Electric-65-Watt-Equivalent-Soft-White-2700K-BR30-CFL-Flood-Light-Bulb-6-Pack-ESL15BR30-ECO-6/202306304</t>
  </si>
  <si>
    <t>&lt;img src="https://images.homedepot-static.com/productImages/14050fef-424e-4164-b988-0696efd760b3/svn/feit-electric-cfl-bulbs-esl15br30-eco-6-64_400_compressed.jpg" alt="65-Watt Equivalent Soft White (2700K) BR30 CFL Flood Light Bulb (6-Pack)" /&gt;</t>
  </si>
  <si>
    <t>1516756155-389</t>
  </si>
  <si>
    <t>$1206
					/each
						(limit 12 per order)</t>
  </si>
  <si>
    <t>85W Equivalent Soft White (2700K) R40 Dimmable CFL Flood Light Bulb (E*)</t>
  </si>
  <si>
    <t>https://www.homedepot.com/p/Philips-85W-Equivalent-Soft-White-2700K-R40-Dimmable-CFL-Flood-Light-Bulb-E-420000/203248900</t>
  </si>
  <si>
    <t>&lt;img src="https://images.homedepot-static.com/productImages/49d00760-ac53-41fc-bd7b-070fd80fd188/svn/philips-cfl-bulbs-420000-64_400_compressed.jpg" alt="85W Equivalent Soft White (2700K) R40 Dimmable CFL Flood Light Bulb (E*)" /&gt;</t>
  </si>
  <si>
    <t>1516756160-391</t>
  </si>
  <si>
    <t>Daylight</t>
  </si>
  <si>
    <t>Model # ESBR316250K</t>
  </si>
  <si>
    <t>$735
					/package
						(limit 12 per order)</t>
  </si>
  <si>
    <t>65W Equivalent Daylight BR30 CFL Light BULB (2-Pack)</t>
  </si>
  <si>
    <t>https://www.homedepot.com/p/EcoSmart-65W-Equivalent-Daylight-BR30-CFL-Light-BULB-2-Pack-ESBR316250K/205487863</t>
  </si>
  <si>
    <t>&lt;img src="https://images.homedepot-static.com/productImages/352f6233-5ce1-48f2-8ce5-9cc1b2c24468/svn/ecosmart-cfl-bulbs-esbr316250k-64_400_compressed.jpg" alt="65W Equivalent Daylight BR30 CFL Light BULB (2-Pack)" /&gt;</t>
  </si>
  <si>
    <t>1516756136-381</t>
  </si>
  <si>
    <t>Model # ES9R4192</t>
  </si>
  <si>
    <t>$1052
					/package
						(limit 35 per order)</t>
  </si>
  <si>
    <t>85W Equivalent Soft White R40 CFL Light Bulb (2-Pack)</t>
  </si>
  <si>
    <t>https://www.homedepot.com/p/EcoSmart-85W-Equivalent-Soft-White-R40-CFL-Light-Bulb-2-Pack-ES9R4192/203249970</t>
  </si>
  <si>
    <t>&lt;img src="https://images.homedepot-static.com/productImages/ba2f5c51-6ee1-4fdd-bfee-d587bcbca7e5/svn/ecosmart-cfl-bulbs-es9r4192-64_400_compressed.jpg" alt="85W Equivalent Soft White R40 CFL Light Bulb (2-Pack)" /&gt;</t>
  </si>
  <si>
    <t>1516756158-390</t>
  </si>
  <si>
    <t>Model # 419985</t>
  </si>
  <si>
    <t>$4717
					/case
						(limit 35 per order)</t>
  </si>
  <si>
    <t>65W Equivalent Soft White (2700K) R30 Dimmable CFL Flood Light Bulb (4-Pack)</t>
  </si>
  <si>
    <t>https://www.homedepot.com/p/Philips-65W-Equivalent-Soft-White-2700K-R30-Dimmable-CFL-Flood-Light-Bulb-4-Pack-419985/203267717</t>
  </si>
  <si>
    <t>&lt;img src="https://images.homedepot-static.com/productImages/eb61ae15-781e-4500-a30a-8c328db266d2/svn/philips-cfl-bulbs-419985-64_400_compressed.jpg" alt="65W Equivalent Soft White (2700K) R30 Dimmable CFL Flood Light Bulb (4-Pack)" /&gt;</t>
  </si>
  <si>
    <t>1516756127-377</t>
  </si>
  <si>
    <t>Model # 157024</t>
  </si>
  <si>
    <t>$797
					/each
						(limit 35 per order)</t>
  </si>
  <si>
    <t>120W Equivalent Soft White (2700K) R40 CFL Flood Light Bulb (E)*</t>
  </si>
  <si>
    <t>https://www.homedepot.com/p/Philips-120W-Equivalent-Soft-White-2700K-R40-CFL-Flood-Light-Bulb-E-157024/204422972</t>
  </si>
  <si>
    <t>&lt;img src="https://images.homedepot-static.com/productImages/ae9a80aa-6cf8-4e40-9041-2f0f977ef233/svn/philips-cfl-bulbs-157024-64_400_compressed.jpg" alt="120W Equivalent Soft White (2700K) R40 CFL Flood Light Bulb (E)*" /&gt;</t>
  </si>
  <si>
    <t>1516756134-380</t>
  </si>
  <si>
    <t>Model # FLE15R30/RVL-TP6</t>
  </si>
  <si>
    <t>$1084
					/each
						(limit 35 per order)</t>
  </si>
  <si>
    <t>15-Watt (65W) BR30 Compact Fluorescent Flood Light Bulb (E)*</t>
  </si>
  <si>
    <t>https://www.homedepot.com/p/GE-15-Watt-65W-BR30-Compact-Fluorescent-Flood-Light-Bulb-E-FLE15R30-RVL-TP6/202514275</t>
  </si>
  <si>
    <t>&lt;img src="https://images.homedepot-static.com/productImages/054af447-6692-4ae0-9d6e-2ca498f4ff25/svn/ge-cfl-bulbs-fle15r30-rvl-tp6-64_400_compressed.jpg" alt="15-Watt (65W) BR30 Compact Fluorescent Flood Light Bulb (E)*" /&gt;</t>
  </si>
  <si>
    <t>1516756145-385</t>
  </si>
  <si>
    <t>Model # ESBR4232</t>
  </si>
  <si>
    <t>$1118
					/package
						(limit 12 per order)</t>
  </si>
  <si>
    <t>120W Equivalent Soft White BR40 CFL Light Bulb (2-Pack)</t>
  </si>
  <si>
    <t>https://www.homedepot.com/p/EcoSmart-120W-Equivalent-Soft-White-BR40-CFL-Light-Bulb-2-Pack-ESBR4232/205487806</t>
  </si>
  <si>
    <t>&lt;img src="https://images.homedepot-static.com/productImages/fbf67033-7809-4f78-a146-bbacec69020f/svn/ecosmart-cfl-bulbs-esbr4232-64_400_compressed.jpg" alt="120W Equivalent Soft White BR40 CFL Light Bulb (2-Pack)" /&gt;</t>
  </si>
  <si>
    <t>1516756165-393</t>
  </si>
  <si>
    <t>Model # 406215</t>
  </si>
  <si>
    <t>$829
					/set
						(limit 35 per order)</t>
  </si>
  <si>
    <t>75W Equivalent Soft White R30 Flood CFL Light Bulb (2-Pack)</t>
  </si>
  <si>
    <t>https://www.homedepot.com/p/Philips-75W-Equivalent-Soft-White-R30-Flood-CFL-Light-Bulb-2-Pack-406215/100671132</t>
  </si>
  <si>
    <t>&lt;img src="https://images.homedepot-static.com/productImages/1aafb072-bb5e-42da-a5ee-7e1bb68a6abb/svn/philips-cfl-bulbs-406215-64_400_compressed.jpg" alt="75W Equivalent Soft White R30 Flood CFL Light Bulb (2-Pack)" /&gt;</t>
  </si>
  <si>
    <t>1516756138-382</t>
  </si>
  <si>
    <t>Cool White</t>
  </si>
  <si>
    <t>Bright White</t>
  </si>
  <si>
    <t>Model # 418624</t>
  </si>
  <si>
    <t>$988
					/each
						(limit 35 per order)</t>
  </si>
  <si>
    <t>75W Equivalent Cool White (4100K) R30 CFL Light Bulb</t>
  </si>
  <si>
    <t>https://www.homedepot.com/p/Philips-75W-Equivalent-Cool-White-4100K-R30-CFL-Light-Bulb-418624/204498130</t>
  </si>
  <si>
    <t>&lt;img src="https://images.homedepot-static.com/productImages/f713da7f-15db-4ea2-bd21-2882303445f9/svn/philips-cfl-bulbs-418624-64_400_compressed.jpg" alt="75W Equivalent Cool White (4100K) R30 CFL Light Bulb" /&gt;</t>
  </si>
  <si>
    <t>1516756143-384</t>
  </si>
  <si>
    <t>Model # ESBR315DIM2</t>
  </si>
  <si>
    <t>$1141
					/package
						(limit 35 per order)</t>
  </si>
  <si>
    <t>65W Equivalent Soft White BR30 Dimmable CFL Light Bulb (2-Pack)</t>
  </si>
  <si>
    <t>https://www.homedepot.com/p/EcoSmart-65W-Equivalent-Soft-White-BR30-Dimmable-CFL-Light-Bulb-2-Pack-ESBR315DIM2/205487736</t>
  </si>
  <si>
    <t>&lt;img src="https://images.homedepot-static.com/productImages/e19bf57c-5015-4910-9392-fb32c5edf7e0/svn/ecosmart-cfl-bulbs-esbr315dim2-64_400_compressed.jpg" alt="65W Equivalent Soft White BR30 Dimmable CFL Light Bulb (2-Pack)" /&gt;</t>
  </si>
  <si>
    <t>1516756162-392</t>
  </si>
  <si>
    <t>Model # ESBR314IB2</t>
  </si>
  <si>
    <t>$488
					/package
						(limit 12 per order)</t>
  </si>
  <si>
    <t>65W Equivalent Soft White BR30 CFL Light Bulbs (2-Pack)</t>
  </si>
  <si>
    <t>https://www.homedepot.com/p/EcoSmart-65W-Equivalent-Soft-White-BR30-CFL-Light-Bulbs-2-Pack-ESBR314IB2/205487815</t>
  </si>
  <si>
    <t>&lt;img src="https://images.homedepot-static.com/productImages/4d67e205-f767-4003-833b-693c18bfa9aa/svn/ecosmart-cfl-bulbs-esbr314ib2-64_400_compressed.jpg" alt="65W Equivalent Soft White BR30 CFL Light Bulbs (2-Pack)" /&gt;</t>
  </si>
  <si>
    <t>1516756168-394</t>
  </si>
  <si>
    <t>Model # ES9R314IB2</t>
  </si>
  <si>
    <t>$488
					/each
						(limit 12 per order)</t>
  </si>
  <si>
    <t>65W Equivalent Soft White (2700K) R30 CFL Light Bulb (2-Pack)</t>
  </si>
  <si>
    <t>https://www.homedepot.com/p/EcoSmart-65W-Equivalent-Soft-White-2700K-R30-CFL-Light-Bulb-2-Pack-ES9R314IB2/203249957</t>
  </si>
  <si>
    <t>&lt;img src="https://images.homedepot-static.com/productImages/a5ebc2e7-8d1c-4831-bfc3-e5030002d7bf/svn/ecosmart-cfl-bulbs-es9r314ib2-64_400_compressed.jpg" alt="65W Equivalent Soft White (2700K) R30 CFL Light Bulb (2-Pack)" /&gt;</t>
  </si>
  <si>
    <t>1516756151-387</t>
  </si>
  <si>
    <t>Model # ESBR2142</t>
  </si>
  <si>
    <t>$671
					/each
						(limit 12 per order)</t>
  </si>
  <si>
    <t>50W Equivalent Soft White R20 CFL Light Bulb (2-Pack)</t>
  </si>
  <si>
    <t>https://www.homedepot.com/p/EcoSmart-50W-Equivalent-Soft-White-R20-CFL-Light-Bulb-2-Pack-ESBR2142/205487746</t>
  </si>
  <si>
    <t>&lt;img src="https://images.homedepot-static.com/productImages/82b4e04b-c37f-415c-9dd3-f915adbe6e63/svn/ecosmart-cfl-bulbs-esbr2142-64_400_compressed.jpg" alt="50W Equivalent Soft White R20 CFL Light Bulb (2-Pack)" /&gt;</t>
  </si>
  <si>
    <t>1516756130-378</t>
  </si>
  <si>
    <t>Wattage Equivalence</t>
  </si>
  <si>
    <t>Wattage (watts)</t>
  </si>
  <si>
    <t>Specialty Bulb Type</t>
  </si>
  <si>
    <t>Returnable</t>
  </si>
  <si>
    <t>Number in Package</t>
  </si>
  <si>
    <t>Lumens (Brightness)</t>
  </si>
  <si>
    <t>Lighting Technology</t>
  </si>
  <si>
    <t>Light Color</t>
  </si>
  <si>
    <t>Light Bulb Shape Code</t>
  </si>
  <si>
    <t>Light Bulb Features</t>
  </si>
  <si>
    <t>Light Bulb Base Type</t>
  </si>
  <si>
    <t>Light Bulb Base Code</t>
  </si>
  <si>
    <t>Color Temperature</t>
  </si>
  <si>
    <t>Color Rendering Index (CRI)</t>
  </si>
  <si>
    <t>Bulb Type</t>
  </si>
  <si>
    <t>Bulb Shape</t>
  </si>
  <si>
    <t>Average Life (hours)</t>
  </si>
  <si>
    <t>Actual Color Temperature (K)</t>
  </si>
  <si>
    <t>internetnumber</t>
  </si>
  <si>
    <t>modelnumber</t>
  </si>
  <si>
    <t>product-href</t>
  </si>
  <si>
    <t>product</t>
  </si>
  <si>
    <t>Halogen</t>
  </si>
  <si>
    <t>Dimmable,Energy Saving</t>
  </si>
  <si>
    <t>Soft</t>
  </si>
  <si>
    <t>https://www.homedepot.com/p/Philips-65W-Equivalent-Halogen-BR30-Dimmable-Flood-Light-Bulb-3-Pack-454827/205711727</t>
  </si>
  <si>
    <t>Philips 
    65W Equivalent Halogen BR30 Dimmable Flood Light Bulb (3-Pack)</t>
  </si>
  <si>
    <t>https://www.homedepot.com/b/Lighting-Light-Bulbs-Halogen-Bulbs/BR30/BR40/R14/R20/N-5yc1vZbmg5Z1z0vvpqZ1z0vvqlZ1z0vvqxZ1z0vvrj?NCNI-5</t>
  </si>
  <si>
    <t>1516861723-1329</t>
  </si>
  <si>
    <t>https://www.homedepot.com/p/Philips-65-Watt-Equivalent-Halogen-BR40-Flood-Light-Bulb-4-Pack-459404/206514326</t>
  </si>
  <si>
    <t>Philips 
    65 Watt Equivalent Halogen BR40 Flood Light Bulb (4-Pack)</t>
  </si>
  <si>
    <t>1516861705-1323</t>
  </si>
  <si>
    <t>Commercial Non-Specific</t>
  </si>
  <si>
    <t>https://www.homedepot.com/p/Philips-65-Watt-Equivalent-Halogen-BR30-Dimmable-Flood-Light-Bulb-5-Pack-421065/203612893</t>
  </si>
  <si>
    <t>Philips 
    65 Watt Equivalent Halogen BR30 Dimmable Flood Light Bulb (5-Pack)</t>
  </si>
  <si>
    <t>1516861702-1322</t>
  </si>
  <si>
    <t>Clear</t>
  </si>
  <si>
    <t>https://www.homedepot.com/p/Philips-40-Watt-Halogen-R20-Flood-Light-Bulb-12-Pack-222364/203532847</t>
  </si>
  <si>
    <t>Philips 
    40-Watt Halogen R20 Flood Light Bulb (12-Pack)</t>
  </si>
  <si>
    <t>1516861695-1319</t>
  </si>
  <si>
    <t>https://www.homedepot.com/p/Feit-Electric-40-Watt-Halogen-BR30-Energy-Saver-Flood-Light-Bulb-12-Pack-Q40BR30-ES-12/202216422</t>
  </si>
  <si>
    <t>Feit Electric 
    40-Watt Halogen BR30 Energy Saver Flood Light Bulb (12-Pack)</t>
  </si>
  <si>
    <t>1516861700-1321</t>
  </si>
  <si>
    <t>https://www.homedepot.com/p/Philips-35-Watt-Equivalent-Halogen-R20-Dimmable-Flood-Light-Bulb-456961/205857708</t>
  </si>
  <si>
    <t>Philips 
    35 Watt Equivalent Halogen R20 Dimmable Flood Light Bulb</t>
  </si>
  <si>
    <t>1516861716-1327</t>
  </si>
  <si>
    <t>Warm White</t>
  </si>
  <si>
    <t>https://www.homedepot.com/p/Feit-Electric-40-Watt-Halogen-R20-Energy-Saver-Flood-Light-Bulb-12-Pack-Q40R20-ES-12/202216418</t>
  </si>
  <si>
    <t>Feit Electric 
    40-Watt Halogen R20 Energy Saver Flood Light Bulb (12-Pack)</t>
  </si>
  <si>
    <t>1516861709-1325</t>
  </si>
  <si>
    <t>https://www.homedepot.com/p/Philips-65-Watt-Equivalent-Halogen-BR40-Flood-Light-Bulb-459404/206514312</t>
  </si>
  <si>
    <t>Philips 
    65 Watt Equivalent Halogen BR40 Flood Light Bulb</t>
  </si>
  <si>
    <t>1516861713-1326</t>
  </si>
  <si>
    <t>https://www.homedepot.com/p/Philips-40-Watt-Halogen-BR40-Flood-Light-Bulb-Dimmable-12-Pack-222380/203532851</t>
  </si>
  <si>
    <t>Philips 
    40-Watt Halogen BR40 Flood Light Bulb, Dimmable (12-Pack)</t>
  </si>
  <si>
    <t>1516861693-1318</t>
  </si>
  <si>
    <t>https://www.homedepot.com/p/Philips-35-Watt-Equivalent-Halogen-R20-Flood-Light-Bulb-6-Pack-456961/205887209</t>
  </si>
  <si>
    <t>Philips 
    35 Watt Equivalent Halogen R20 Flood Light Bulb (6-Pack)</t>
  </si>
  <si>
    <t>1516861707-1324</t>
  </si>
  <si>
    <t>https://www.homedepot.com/p/Philips-40-Watt-Halogen-BR30-Flood-Frosted-Soft-White-2700K-Light-Bulb-12-Pack-213595/203532833</t>
  </si>
  <si>
    <t>Philips 
    40-Watt Halogen BR30 Flood Frosted Soft White (2700K) Light Bulb (12-Pack)</t>
  </si>
  <si>
    <t>1516861698-1320</t>
  </si>
  <si>
    <t>R14</t>
  </si>
  <si>
    <t>https://www.homedepot.com/p/Philips-40-Watt-R14-Halogen-Spot-Light-Bulb-415380/202742128</t>
  </si>
  <si>
    <t>Philips 
    40-Watt R14 Halogen Spot Light Bulb</t>
  </si>
  <si>
    <t>1516861720-1328</t>
  </si>
  <si>
    <t>Lumens</t>
  </si>
  <si>
    <t>Bulb Finish</t>
  </si>
  <si>
    <t>LED</t>
  </si>
  <si>
    <t>Model # BR30FL9/830/ECO/LED/6</t>
  </si>
  <si>
    <t>$1750
					/package</t>
  </si>
  <si>
    <t>Halco Lighting Technologies</t>
  </si>
  <si>
    <t>65W Equivalent Warm White BR30 LED Light Bulbs (6- Pack)</t>
  </si>
  <si>
    <t>https://www.homedepot.com/p/Halco-Lighting-Technologies-65W-Equivalent-Warm-White-BR30-LED-Light-Bulbs-6-Pack-BR30FL9-830-ECO-LED-6/303960923</t>
  </si>
  <si>
    <t>&lt;img src="https://images.homedepot-static.com/productImages/c4f3917b-b713-4da8-981e-ea92d23d9f9e/svn/halco-lighting-technologies-led-bulbs-br30fl9-830-eco-led-6-64_400_compressed.jpg" alt="65W Equivalent Warm White BR30 LED Light Bulbs (6- Pack)" /&gt;</t>
  </si>
  <si>
    <t>https://www.homedepot.com/b/Lighting-Light-Bulbs-LED-Bulbs/BR20/BR30/BR40/R12/R14/R16/R20/R30/R40/N-5yc1vZbm79Z1z0tw8wZ1z0vb4sZ1z0vvp8Z1z0vvpqZ1z0vvq9Z1z0vvqlZ1z0vvquZ1z0vvqxZ1z0vvrj?NCNI-5&amp;Nao=120&amp;Ns=None</t>
  </si>
  <si>
    <t>1516755280-282</t>
  </si>
  <si>
    <t>Dimmable,Energy Saving,No additional features</t>
  </si>
  <si>
    <t>Downlight</t>
  </si>
  <si>
    <t>Model # BR30FL8/830/ECO/LED</t>
  </si>
  <si>
    <t>$999
					/each</t>
  </si>
  <si>
    <t>65W Equivalent Soft White BR30 Dimmable Solid Sate LED Light Bulb</t>
  </si>
  <si>
    <t>https://www.homedepot.com/p/Halco-Lighting-Technologies-65W-Equivalent-Soft-White-BR30-Dimmable-Solid-Sate-LED-Light-Bulb-BR30FL8-830-ECO-LED/303095731</t>
  </si>
  <si>
    <t>&lt;img src="https://images.homedepot-static.com/productImages/eb0843a4-2e76-477d-a472-9a3056e2a9f2/svn/halco-lighting-technologies-led-bulbs-br30fl8-830-eco-led-64_400_compressed.jpg" alt="65W Equivalent Soft White BR30 Dimmable Solid Sate LED Light Bulb" /&gt;</t>
  </si>
  <si>
    <t>https://www.homedepot.com/b/Lighting-Light-Bulbs-LED-Bulbs/BR20/BR30/BR40/R12/R14/R16/R20/R30/R40/N-5yc1vZbm79Z1z0tw8wZ1z0vb4sZ1z0vvp8Z1z0vvpqZ1z0vvq9Z1z0vvqlZ1z0vvquZ1z0vvqxZ1z0vvrj?NCNI-5&amp;Nao=96&amp;Ns=None</t>
  </si>
  <si>
    <t>1516755309-293</t>
  </si>
  <si>
    <t>Specialty</t>
  </si>
  <si>
    <t>Model # BR30827/3DIM/LEDI/12</t>
  </si>
  <si>
    <t>$11847
					/case</t>
  </si>
  <si>
    <t>65W Equivalent Soft White BR30 IntelliBulb Switch to Dim LED Light Bulb (Case of 12)</t>
  </si>
  <si>
    <t>https://www.homedepot.com/p/Feit-Electric-65W-Equivalent-Soft-White-BR30-IntelliBulb-Switch-to-Dim-LED-Light-Bulb-Case-of-12-BR30827-3DIM-LEDI-12/303555870</t>
  </si>
  <si>
    <t>&lt;img src="https://images.homedepot-static.com/productImages/6ab815cb-99c3-40bc-afe2-62f6cf8df665/svn/feit-electric-led-bulbs-br30827-3dim-ledi-12-64_400_compressed.jpg" alt="65W Equivalent Soft White BR30 IntelliBulb Switch to Dim LED Light Bulb (Case of 12)" /&gt;</t>
  </si>
  <si>
    <t>https://www.homedepot.com/b/Lighting-Light-Bulbs-LED-Bulbs/BR20/BR30/BR40/R12/R14/R16/R20/R30/R40/N-5yc1vZbm79Z1z0tw8wZ1z0vb4sZ1z0vvp8Z1z0vvpqZ1z0vvq9Z1z0vvqlZ1z0vvquZ1z0vvqxZ1z0vvrj?NCNI-5&amp;Nao=144&amp;Ns=None</t>
  </si>
  <si>
    <t>1516755235-265</t>
  </si>
  <si>
    <t>Colored Bulb</t>
  </si>
  <si>
    <t>Smart Home Enabled</t>
  </si>
  <si>
    <t>Dimmable,Energy Saving,Smart Bulb</t>
  </si>
  <si>
    <t>Multi-Color</t>
  </si>
  <si>
    <t>Model # ES06342W</t>
  </si>
  <si>
    <t>$4499
					/each</t>
  </si>
  <si>
    <t>iDual</t>
  </si>
  <si>
    <t>60W Equivalent Warm To Cool White BR30 Flood Light E26 LED Smart Light Bulb with Remote Control</t>
  </si>
  <si>
    <t>https://www.homedepot.com/p/iDual-60W-Equivalent-Warm-To-Cool-White-BR30-Flood-Light-E26-LED-Smart-Light-Bulb-with-Remote-Control-ES06342W/300087518</t>
  </si>
  <si>
    <t>&lt;img src="https://images.homedepot-static.com/productImages/d1422a6d-c571-4ef9-a2bd-dbb3406537ac/svn/idual-colored-light-bulbs-es06342w-64_400_compressed.jpg" alt="60W Equivalent Warm To Cool White BR30 Flood Light E26 LED Smart Light Bulb with Remote Control" /&gt;</t>
  </si>
  <si>
    <t>https://www.homedepot.com/b/Lighting-Light-Bulbs-LED-Bulbs/BR20/BR30/BR40/R12/R14/R16/R20/R30/R40/N-5yc1vZbm79Z1z0tw8wZ1z0vb4sZ1z0vvp8Z1z0vvpqZ1z0vvq9Z1z0vvqlZ1z0vvquZ1z0vvqxZ1z0vvrj?NCNI-5&amp;Nao=192&amp;Ns=None</t>
  </si>
  <si>
    <t>1516755136-227</t>
  </si>
  <si>
    <t>Model # 452383</t>
  </si>
  <si>
    <t>$884
					/each
						(limit 12 per order)</t>
  </si>
  <si>
    <t>SlimStyle 65W Equivalent Soft White (2700K) BR30 Dimmable LED Light Bulb</t>
  </si>
  <si>
    <t>https://www.homedepot.com/p/Philips-SlimStyle-65W-Equivalent-Soft-White-2700K-BR30-Dimmable-LED-Light-Bulb-452383/205337959</t>
  </si>
  <si>
    <t>&lt;img src="https://images.homedepot-static.com/productImages/832147bd-784f-4cfc-a350-1acdce778692/svn/philips-led-bulbs-452383-64_400_compressed.jpg" alt="SlimStyle 65W Equivalent Soft White (2700K) BR30 Dimmable LED Light Bulb" /&gt;</t>
  </si>
  <si>
    <t>https://www.homedepot.com/b/Lighting-Light-Bulbs-LED-Bulbs/BR20/BR30/BR40/R12/R14/R16/R20/R30/R40/N-5yc1vZbm79Z1z0tw8wZ1z0vb4sZ1z0vvp8Z1z0vvpqZ1z0vvq9Z1z0vvqlZ1z0vvquZ1z0vvqxZ1z0vvrj?NCNI-5&amp;Nao=216&amp;Ns=None</t>
  </si>
  <si>
    <t>1516755027-189</t>
  </si>
  <si>
    <t>4-pin PL-L</t>
  </si>
  <si>
    <t>Model # LED12G24Q-V/840</t>
  </si>
  <si>
    <t>$3183
					/box
						(limit 35 per order)</t>
  </si>
  <si>
    <t>26W Equivalent Cool White R30 4-Pin Plug-in CFL Replacement LED Vertical Light Bulb</t>
  </si>
  <si>
    <t>https://www.homedepot.com/p/GE-26W-Equivalent-Cool-White-R30-4-Pin-Plug-in-CFL-Replacement-LED-Vertical-Light-Bulb-LED12G24Q-V-840/206659479</t>
  </si>
  <si>
    <t>&lt;img src="https://images.homedepot-static.com/productImages/527c9c06-f230-466c-84be-f0dafbf5ef8c/svn/ge-led-bulbs-led12g24q-v-840-64_400_compressed.jpg" alt="26W Equivalent Cool White R30 4-Pin Plug-in CFL Replacement LED Vertical Light Bulb" /&gt;</t>
  </si>
  <si>
    <t>1516755289-286</t>
  </si>
  <si>
    <t>Model # 463497</t>
  </si>
  <si>
    <t>$1397
					/each
						(limit 12 per order)</t>
  </si>
  <si>
    <t>75W Equivalent Daylight PAR30 Indoor/Outdoor LED Energy Star Light Bulb</t>
  </si>
  <si>
    <t>https://www.homedepot.com/p/Philips-75W-Equivalent-Daylight-PAR30-Indoor-Outdoor-LED-Energy-Star-Light-Bulb-463497/207106617</t>
  </si>
  <si>
    <t>&lt;img src="https://images.homedepot-static.com/productImages/225b7419-8d49-4332-be32-b8f7a8f474eb/svn/philips-led-bulbs-463497-64_400_compressed.jpg" alt="75W Equivalent Daylight PAR30 Indoor/Outdoor LED Energy Star Light Bulb" /&gt;</t>
  </si>
  <si>
    <t>https://www.homedepot.com/b/Lighting-Light-Bulbs-LED-Bulbs/BR20/BR30/BR40/R12/R14/R16/R20/R30/R40/N-5yc1vZbm79Z1z0tw8wZ1z0vb4sZ1z0vvp8Z1z0vvpqZ1z0vvq9Z1z0vvqlZ1z0vvquZ1z0vvqxZ1z0vvrj?NCNI-5&amp;Nao=72&amp;Ns=None</t>
  </si>
  <si>
    <t>1516755327-300</t>
  </si>
  <si>
    <t>Dimmable,Dimmable,Energy Saving,Energy Saving</t>
  </si>
  <si>
    <t>Model # BPR14DM/LED/12</t>
  </si>
  <si>
    <t>$10764
					/case</t>
  </si>
  <si>
    <t>40W Equivalent Soft White R14 Dimmable LED Light Bulb (Case of 12)</t>
  </si>
  <si>
    <t>https://www.homedepot.com/p/Feit-Electric-40W-Equivalent-Soft-White-R14-Dimmable-LED-Light-Bulb-Case-of-12-BPR14DM-LED-12/206619399</t>
  </si>
  <si>
    <t>&lt;img src="https://images.homedepot-static.com/productImages/d48bb343-a1c4-489c-9809-d9f427fe4da1/svn/feit-electric-led-bulbs-bpr14dm-led-12-64_400_compressed.jpg" alt="40W Equivalent Soft White R14 Dimmable LED Light Bulb (Case of 12)" /&gt;</t>
  </si>
  <si>
    <t>https://www.homedepot.com/b/Lighting-Light-Bulbs-LED-Bulbs/BR20/BR30/BR40/R12/R14/R16/R20/R30/R40/N-5yc1vZbm79Z1z0tw8wZ1z0vb4sZ1z0vvp8Z1z0vvpqZ1z0vvq9Z1z0vvqlZ1z0vvquZ1z0vvqxZ1z0vvrj?NCNI-5&amp;Nao=168&amp;Ns=None</t>
  </si>
  <si>
    <t>1516755157-235</t>
  </si>
  <si>
    <t>Model # BR30/927/LED/48</t>
  </si>
  <si>
    <t>$44428
					/case</t>
  </si>
  <si>
    <t>65W Equivalent Soft White (2700K) BR30 Dimmable Enhance LED Light Bulb (Case of 48)</t>
  </si>
  <si>
    <t>https://www.homedepot.com/p/Feit-Electric-65W-Equivalent-Soft-White-2700K-BR30-Dimmable-Enhance-LED-Light-Bulb-Case-of-48-BR30-927-LED-48/207142262</t>
  </si>
  <si>
    <t>&lt;img src="https://images.homedepot-static.com/productImages/c1c3f19d-aafe-4988-8378-d98c23e5e3a3/svn/feit-electric-led-bulbs-br30-927-led-48-64_400_compressed.jpg" alt="65W Equivalent Soft White (2700K) BR30 Dimmable Enhance LED Light Bulb (Case of 48)" /&gt;</t>
  </si>
  <si>
    <t>1516755204-252</t>
  </si>
  <si>
    <t>Model # BR30DM/927CA/2</t>
  </si>
  <si>
    <t>$997
					/each
						(limit 6 per order)</t>
  </si>
  <si>
    <t>65W Equivalent Soft White (2700K) BR30 Dimmable CEC Title 24 Compliant LED Energy Star Light Bulb (2-Pack)</t>
  </si>
  <si>
    <t>https://www.homedepot.com/p/Feit-Electric-65W-Equivalent-Soft-White-2700K-BR30-Dimmable-CEC-Title-24-Compliant-LED-Energy-Star-Light-Bulb-2-Pack-BR30DM-927CA-2/302467158</t>
  </si>
  <si>
    <t>&lt;img src="https://images.homedepot-static.com/productImages/dd65e12b-fbdd-49bf-874b-37ceb744236c/svn/feit-electric-led-bulbs-br30dm-927ca-2-64_400_compressed.jpg" alt="65W Equivalent Soft White (2700K) BR30 Dimmable CEC Title 24 Compliant LED Energy Star Light Bulb (2-Pack)" /&gt;</t>
  </si>
  <si>
    <t>https://www.homedepot.com/b/Lighting-Light-Bulbs-LED-Bulbs/BR20/BR30/BR40/R12/R14/R16/R20/R30/R40/N-5yc1vZbm79Z1z0tw8wZ1z0vb4sZ1z0vvp8Z1z0vvpqZ1z0vvq9Z1z0vvqlZ1z0vvquZ1z0vvqxZ1z0vvrj?NCNI-5&amp;Nao=24&amp;Ns=None</t>
  </si>
  <si>
    <t>1516755443-342</t>
  </si>
  <si>
    <t>https://www.homedepot.com/b/Lighting-Light-Bulbs-LED-Bulbs/BR20/BR30/BR40/R12/R14/R16/R20/R30/R40/N-5yc1vZbm79Z1z0tw8wZ1z0vb4sZ1z0vvp8Z1z0vvpqZ1z0vvq9Z1z0vvqlZ1z0vvquZ1z0vvqxZ1z0vvrj?NCNI-5&amp;Nao=0&amp;Ns=None</t>
  </si>
  <si>
    <t>Model # 456995</t>
  </si>
  <si>
    <t>$597
					/each
						(limit 6 per order)</t>
  </si>
  <si>
    <t>45W Equivalent Soft White R20 Dimmable with Warm Glow Light Effect LED Energy Star Light Bulb</t>
  </si>
  <si>
    <t>https://www.homedepot.com/p/Philips-45W-Equivalent-Soft-White-R20-Dimmable-with-Warm-Glow-Light-Effect-LED-Energy-Star-Light-Bulb-456995/206357792</t>
  </si>
  <si>
    <t>&lt;img src="https://images.homedepot-static.com/productImages/345a6a07-cc32-480b-bd45-032e9e97af28/svn/philips-led-bulbs-456995-64_400_compressed.jpg" alt="45W Equivalent Soft White R20 Dimmable with Warm Glow Light Effect LED Energy Star Light Bulb" /&gt;</t>
  </si>
  <si>
    <t>1516755510-364</t>
  </si>
  <si>
    <t>Model # 464180</t>
  </si>
  <si>
    <t>$1597
					/set
						(limit 4 per order)</t>
  </si>
  <si>
    <t>65W Equivalent Daylight BR30 Dimmable LED Flood Light Bulb (3-Pack)</t>
  </si>
  <si>
    <t>https://www.homedepot.com/p/Philips-65W-Equivalent-Daylight-BR30-Dimmable-LED-Flood-Light-Bulb-3-Pack-464180/206923120</t>
  </si>
  <si>
    <t>&lt;img src="https://images.homedepot-static.com/productImages/3618e995-ab2f-4a46-bf07-29bc4841070b/svn/philips-led-bulbs-464180-64_400_compressed.jpg" alt="65W Equivalent Daylight BR30 Dimmable LED Flood Light Bulb (3-Pack)" /&gt;</t>
  </si>
  <si>
    <t>1516755426-336</t>
  </si>
  <si>
    <t>Dimmable,Dimmable,Dimmable,Energy Saving,Energy Saving,Energy Saving</t>
  </si>
  <si>
    <t>Model # BR30DM10KLEDMP/12/4</t>
  </si>
  <si>
    <t>$14265
					/case</t>
  </si>
  <si>
    <t>65W Equivalent Soft White BR30 Dimmable LED Light Bulb Maintenance Pack (48-Pack)</t>
  </si>
  <si>
    <t>https://www.homedepot.com/p/Feit-Electric-65W-Equivalent-Soft-White-BR30-Dimmable-LED-Light-Bulb-Maintenance-Pack-48-Pack-BR30DM10KLEDMP-12-4/206727245</t>
  </si>
  <si>
    <t>&lt;img src="https://images.homedepot-static.com/productImages/f4c66782-a5fd-456c-aba3-6fc8e1cc05c7/svn/feit-electric-led-bulbs-br30dm10kledmp-12-4-64_400_compressed.jpg" alt="65W Equivalent Soft White BR30 Dimmable LED Light Bulb Maintenance Pack (48-Pack)" /&gt;</t>
  </si>
  <si>
    <t>1516755263-276</t>
  </si>
  <si>
    <t>Model # 464198</t>
  </si>
  <si>
    <t>$1497
					/set</t>
  </si>
  <si>
    <t>65W Equivalent Soft White BR30 Dimmable Flood LED Light Bulb (3-Pack)</t>
  </si>
  <si>
    <t>https://www.homedepot.com/p/Philips-65W-Equivalent-Soft-White-BR30-Dimmable-Flood-LED-Light-Bulb-3-Pack-464198/206923103</t>
  </si>
  <si>
    <t>&lt;img src="https://images.homedepot-static.com/productImages/42a1767f-3f7b-49dd-ba41-c1e5a5f4d4ba/svn/philips-led-bulbs-464198-64_400_compressed.jpg" alt="65W Equivalent Soft White BR30 Dimmable Flood LED Light Bulb (3-Pack)" /&gt;</t>
  </si>
  <si>
    <t>1516755450-344</t>
  </si>
  <si>
    <t>Model # R20DM/10KLED/MP/6/4</t>
  </si>
  <si>
    <t>$8916
					/case</t>
  </si>
  <si>
    <t>45W Equivalent Soft White R20 Dimmable LED Light Bulb Maintenance Pack (24-Pack)</t>
  </si>
  <si>
    <t>https://www.homedepot.com/p/Feit-Electric-45W-Equivalent-Soft-White-R20-Dimmable-LED-Light-Bulb-Maintenance-Pack-24-Pack-R20DM-10KLED-MP-6-4/206984355</t>
  </si>
  <si>
    <t>&lt;img src="https://images.homedepot-static.com/productImages/bc5a66df-3556-4bc1-9feb-8976d622c01d/svn/feit-electric-led-bulbs-r20dm-10kled-mp-6-4-64_400_compressed.jpg" alt="45W Equivalent Soft White R20 Dimmable LED Light Bulb Maintenance Pack (24-Pack)" /&gt;</t>
  </si>
  <si>
    <t>1516755323-298</t>
  </si>
  <si>
    <t>Model # BR30DM/10KLED/MP/12</t>
  </si>
  <si>
    <t>$3754
					/each
						(limit 35 per order)</t>
  </si>
  <si>
    <t>65W Equivalent Soft White BR30 Dimmable LED Light Bulb Maintenance Pack (12-Pack)</t>
  </si>
  <si>
    <t>https://www.homedepot.com/p/Feit-Electric-65W-Equivalent-Soft-White-BR30-Dimmable-LED-Light-Bulb-Maintenance-Pack-12-Pack-BR30DM-10KLED-MP-12/206676116</t>
  </si>
  <si>
    <t>&lt;img src="https://images.homedepot-static.com/productImages/fc9e572e-d4af-4979-a2c6-f2c9f72137b9/svn/feit-electric-led-bulbs-br30dm-10kled-mp-12-64_400_compressed.jpg" alt="65W Equivalent Soft White BR30 Dimmable LED Light Bulb Maintenance Pack (12-Pack)" /&gt;</t>
  </si>
  <si>
    <t>1516755539-374</t>
  </si>
  <si>
    <t>Dimmable,Energy Saving,No additional features,Shatter Resistant</t>
  </si>
  <si>
    <t>Model # EB40-4000cec</t>
  </si>
  <si>
    <t>$1050
					/each</t>
  </si>
  <si>
    <t>75-Watt Equivalent Soft White BR40 Dimmable LED CEC-Certified Light Bulb</t>
  </si>
  <si>
    <t>https://www.homedepot.com/p/Euri-Lighting-75-Watt-Equivalent-Soft-White-BR40-Dimmable-LED-CEC-Certified-Light-Bulb-EB40-4000cec/301609065</t>
  </si>
  <si>
    <t>&lt;img src="https://images.homedepot-static.com/productImages/7d64ba06-4ef4-4aad-bd2c-2ffd389eea16/svn/euri-lighting-led-bulbs-eb40-4000cec-64_400_compressed.jpg" alt="75-Watt Equivalent Soft White BR40 Dimmable LED CEC-Certified Light Bulb" /&gt;</t>
  </si>
  <si>
    <t>1516755313-294</t>
  </si>
  <si>
    <t>Outdoor</t>
  </si>
  <si>
    <t>Model # 97420s</t>
  </si>
  <si>
    <t>$7800
					/each
						(limit 35 per order)</t>
  </si>
  <si>
    <t>Sea Gull Lighting</t>
  </si>
  <si>
    <t>15W Equivalent Soft White (2700K) BR30 LED Light Bulb</t>
  </si>
  <si>
    <t>https://www.homedepot.com/p/Sea-Gull-Lighting-15W-Equivalent-Soft-White-2700K-BR30-LED-Light-Bulb-97420s/204774206</t>
  </si>
  <si>
    <t>&lt;img src="https://images.homedepot-static.com/productImages/e997455d-2153-49d2-b92d-63b2caed4d7d/svn/sea-gull-lighting-led-bulbs-97420s-64_400_compressed.jpg" alt="15W Equivalent Soft White (2700K) BR30 LED Light Bulb" /&gt;</t>
  </si>
  <si>
    <t>1516755253-272</t>
  </si>
  <si>
    <t>Model # 5cSBR650STQ1D04</t>
  </si>
  <si>
    <t>$2297
					/each</t>
  </si>
  <si>
    <t>65W Equivalent Daylight BR30 Dimmable LED Light Bulb (6-Pack)</t>
  </si>
  <si>
    <t>https://www.homedepot.com/p/EcoSmart-65W-Equivalent-Daylight-BR30-Dimmable-LED-Light-Bulb-6-Pack-5cSBR650STQ1D04/207095482</t>
  </si>
  <si>
    <t>&lt;img src="https://images.homedepot-static.com/productImages/c77faec4-fc34-45cc-a666-23cdab86be7b/svn/ecosmart-led-bulbs-5csbr650stq1d04-64_400_compressed.jpg" alt="65W Equivalent Daylight BR30 Dimmable LED Light Bulb (6-Pack)" /&gt;</t>
  </si>
  <si>
    <t>https://www.homedepot.com/b/Lighting-Light-Bulbs-LED-Bulbs/BR20/BR30/BR40/R12/R14/R16/R20/R30/R40/N-5yc1vZbm79Z1z0tw8wZ1z0vb4sZ1z0vvp8Z1z0vvpqZ1z0vvq9Z1z0vvqlZ1z0vvquZ1z0vvqxZ1z0vvrj?NCNI-5&amp;Nao=48&amp;Ns=None</t>
  </si>
  <si>
    <t>1516755350-308</t>
  </si>
  <si>
    <t>Model # 5cSBR650STQ1D03</t>
  </si>
  <si>
    <t>$1997
					/each
						(limit 2 per order)</t>
  </si>
  <si>
    <t>65W Equivalent Soft White BR30 Dimmable LED Light Bulb (6-Pack)</t>
  </si>
  <si>
    <t>https://www.homedepot.com/p/EcoSmart-65W-Equivalent-Soft-White-BR30-Dimmable-LED-Light-Bulb-6-Pack-5cSBR650STQ1D03/206873126</t>
  </si>
  <si>
    <t>&lt;img src="https://images.homedepot-static.com/productImages/fe7e5b22-8e58-4505-8afe-c1a3df45d7e3/svn/ecosmart-led-bulbs-5csbr650stq1d03-64_400_compressed.jpg" alt="65W Equivalent Soft White BR30 Dimmable LED Light Bulb (6-Pack)" /&gt;</t>
  </si>
  <si>
    <t>1516755420-334</t>
  </si>
  <si>
    <t>$3794
					/bundle</t>
  </si>
  <si>
    <t>65W Equivalent Soft White BR30 Dimmable LED Light Bulb (12-Pack)</t>
  </si>
  <si>
    <t>https://www.homedepot.com/p/EcoSmart-65W-Equivalent-Soft-White-BR30-Dimmable-LED-Light-Bulb-12-Pack-5cSBR650STQ1D03/207166818</t>
  </si>
  <si>
    <t>&lt;img src="https://images.homedepot-static.com/productImages/5f7ee114-84a7-44ef-9928-5ae28392decf/svn/ecosmart-led-bulbs-5csbr650stq1d03-64_400_compressed.jpg" alt="65W Equivalent Soft White BR30 Dimmable LED Light Bulb (12-Pack)" /&gt;</t>
  </si>
  <si>
    <t>https://www.homedepot.com/b/Lighting-Light-Bulbs-LED-Bulbs/BR20/BR30/BR40/R12/R14/R16/R20/R30/R40/N-5yc1vZbm79Z1z0tw8wZ1z0vb4sZ1z0vvp8Z1z0vvpqZ1z0vvq9Z1z0vvqlZ1z0vvquZ1z0vvqxZ1z0vvrj?NCNI-5&amp;Nao=240&amp;Ns=None</t>
  </si>
  <si>
    <t>1516755006-184</t>
  </si>
  <si>
    <t>No Hub Required</t>
  </si>
  <si>
    <t>No hub connection available</t>
  </si>
  <si>
    <t>Alexa, Google, Proprietary App, Samsung SmartThings, Wink</t>
  </si>
  <si>
    <t>Alexa via Proprietary Bridge/Gateway, Samsung SmartThings Hub, Wink Hub Google Assistant via Proprietary Bridge/Gateway, Wink Hub</t>
  </si>
  <si>
    <t>ZigBee HA</t>
  </si>
  <si>
    <t>Requires Smart Hub</t>
  </si>
  <si>
    <t>Remote Access</t>
  </si>
  <si>
    <t>Plug-in</t>
  </si>
  <si>
    <t>Samsung SmartThings Hub,Wink Hub</t>
  </si>
  <si>
    <t>Standard</t>
  </si>
  <si>
    <t>Plastic</t>
  </si>
  <si>
    <t>Model # E12-N14W</t>
  </si>
  <si>
    <t>$1433
					/each</t>
  </si>
  <si>
    <t>Sengled</t>
  </si>
  <si>
    <t>Element Classic 65W Equivalent Soft White BR30 Dimmable LED Light Bulb, White</t>
  </si>
  <si>
    <t>https://www.homedepot.com/p/Sengled-Element-Classic-65W-Equivalent-Soft-White-BR30-Dimmable-LED-Light-Bulb-White-E12-N14W/302039264</t>
  </si>
  <si>
    <t>&lt;img src="https://images.homedepot-static.com/productImages/57a6ad78-4826-4c02-8961-4455066606ce/svn/sengled-led-bulbs-e12-n14w-64_400_compressed.jpg" alt="Element Classic 65W Equivalent Soft White BR30 Dimmable LED Light Bulb, White" /&gt;</t>
  </si>
  <si>
    <t>1516755045-194</t>
  </si>
  <si>
    <t>R16</t>
  </si>
  <si>
    <t>Dimmable,Enclosed Fixture Rated,Energy Saving,Mercury Free</t>
  </si>
  <si>
    <t>Model # 4515520</t>
  </si>
  <si>
    <t>$2397
					/each</t>
  </si>
  <si>
    <t>Westinghouse</t>
  </si>
  <si>
    <t>45W Equivalent Soft White R16 Dimmable LED Light Bulb (4-Pack)</t>
  </si>
  <si>
    <t>https://www.homedepot.com/p/Westinghouse-45W-Equivalent-Soft-White-R16-Dimmable-LED-Light-Bulb-4-Pack-4515520/304238961</t>
  </si>
  <si>
    <t>&lt;img src="https://images.homedepot-static.com/productImages/60c4369a-c193-48bd-8ac5-5e2cce040250/svn/westinghouse-led-bulbs-4515520-64_400_compressed.jpg" alt="45W Equivalent Soft White R16 Dimmable LED Light Bulb (4-Pack)" /&gt;</t>
  </si>
  <si>
    <t>1516755390-323</t>
  </si>
  <si>
    <t>Glass</t>
  </si>
  <si>
    <t>Model # R20DM/927CA</t>
  </si>
  <si>
    <t>$377
					/each</t>
  </si>
  <si>
    <t>45W Equivalent Soft White (2700K) R20 Dimmable CEC Title 24 Compliant LED Energy Star 90+ CRI Flood Light Bulb</t>
  </si>
  <si>
    <t>https://www.homedepot.com/p/Feit-Electric-45W-Equivalent-Soft-White-2700K-R20-Dimmable-CEC-Title-24-Compliant-LED-Energy-Star-90-CRI-Flood-Light-Bulb-R20DM-927CA/304123353</t>
  </si>
  <si>
    <t>&lt;img src="https://images.homedepot-static.com/productImages/04413d1f-194c-424e-ab5c-ce25a5ff7f4f/svn/feit-electric-led-bulbs-r20dm-927ca-64_400_compressed.jpg" alt="45W Equivalent Soft White (2700K) R20 Dimmable CEC Title 24 Compliant LED Energy Star 90+ CRI Flood Light Bulb" /&gt;</t>
  </si>
  <si>
    <t>1516755301-290</t>
  </si>
  <si>
    <t>65W Equivalent Soft White R30 Dimmable LED Light Bulb (6-Pack)</t>
  </si>
  <si>
    <t>Dimmable,Energy Saving,Shatter Resistant</t>
  </si>
  <si>
    <t>Model # LR40D17W-27K</t>
  </si>
  <si>
    <t>$8000
					/each</t>
  </si>
  <si>
    <t>Simply Conserve</t>
  </si>
  <si>
    <t>100W Equivalent Soft White 2700K Dimmable 25,000-Hour BR40 LED Light Bulb (12-Pack)</t>
  </si>
  <si>
    <t>https://www.homedepot.com/p/Simply-Conserve-100W-Equivalent-Soft-White-2700K-Dimmable-25-000-Hour-BR40-LED-Light-Bulb-12-Pack-LR40D17W-27K/303455743</t>
  </si>
  <si>
    <t>&lt;img src="https://images.homedepot-static.com/productImages/775b379e-4941-42a0-bee4-c71f3e84c768/svn/simply-conserve-led-bulbs-lr40d17w-27k-64_400_compressed.jpg" alt="100W Equivalent Soft White 2700K Dimmable 25,000-Hour BR40 LED Light Bulb (12-Pack)" /&gt;</t>
  </si>
  <si>
    <t>1516755412-331</t>
  </si>
  <si>
    <t>Twist Lock</t>
  </si>
  <si>
    <t>$997
					/each</t>
  </si>
  <si>
    <t>65W Equivalent Soft White R30 Dimmable LED Light Bulb</t>
  </si>
  <si>
    <t>R12</t>
  </si>
  <si>
    <t>Model # 52988302</t>
  </si>
  <si>
    <t>$734
					/each
						(limit 35 per order)</t>
  </si>
  <si>
    <t>Eti</t>
  </si>
  <si>
    <t>60W Equivalent Soft White Dimmable BR30 LED Light Bulb</t>
  </si>
  <si>
    <t>https://www.homedepot.com/p/Eti-60W-Equivalent-Soft-White-Dimmable-BR30-LED-Light-Bulb-52988302/206650581</t>
  </si>
  <si>
    <t>&lt;img src="https://images.homedepot-static.com/productImages/a87f3174-d06d-49d9-90e3-c1c9c43ade2a/svn/eti-led-bulbs-52988302-64_400_compressed.jpg" alt="60W Equivalent Soft White Dimmable BR30 LED Light Bulb" /&gt;</t>
  </si>
  <si>
    <t>1516755214-256</t>
  </si>
  <si>
    <t>Model # 457044</t>
  </si>
  <si>
    <t>$3228
					/case
						(limit 35 per order)</t>
  </si>
  <si>
    <t>65W Equivalent Soft White BR30 Dimmable LED with Warm Glow Light Effect Flood Light Bulb (6-Pack)</t>
  </si>
  <si>
    <t>https://www.homedepot.com/p/Philips-65W-Equivalent-Soft-White-BR30-Dimmable-LED-with-Warm-Glow-Light-Effect-Flood-Light-Bulb-6-Pack-457044/206355725</t>
  </si>
  <si>
    <t>&lt;img src="https://images.homedepot-static.com/productImages/9434864d-158e-4462-abad-8693ef0004fe/svn/philips-led-bulbs-457044-64_400_compressed.jpg" alt="65W Equivalent Soft White BR30 Dimmable LED with Warm Glow Light Effect Flood Light Bulb (6-Pack)" /&gt;</t>
  </si>
  <si>
    <t>1516755432-338</t>
  </si>
  <si>
    <t>Model # 465252</t>
  </si>
  <si>
    <t>$2697
					/each
						(limit 4 per order)</t>
  </si>
  <si>
    <t>65W Equivalent Soft White with Warm Glow BR40 Dimmable LED Energy Star Light Bulb (3-Pack)</t>
  </si>
  <si>
    <t>https://www.homedepot.com/p/Philips-65W-Equivalent-Soft-White-with-Warm-Glow-BR40-Dimmable-LED-Energy-Star-Light-Bulb-3-Pack-465252/207106643</t>
  </si>
  <si>
    <t>&lt;img src="https://images.homedepot-static.com/productImages/4d289d87-2e19-47c6-a4e0-403879c33096/svn/philips-led-bulbs-465252-64_400_compressed.jpg" alt="65W Equivalent Soft White with Warm Glow BR40 Dimmable LED Energy Star Light Bulb (3-Pack)" /&gt;</t>
  </si>
  <si>
    <t>1516755417-333</t>
  </si>
  <si>
    <t>Alexa, Apple HomeKit, Google, Siri</t>
  </si>
  <si>
    <t>Alexa via Proprietary Bridge/Gateway Google Assistant via Proprietary Bridge/Gateway Siri via Apple HomeKit</t>
  </si>
  <si>
    <t>ZigBee</t>
  </si>
  <si>
    <t>Other Colors</t>
  </si>
  <si>
    <t>Philips Hue Bridge</t>
  </si>
  <si>
    <t>Model # 468942</t>
  </si>
  <si>
    <t>$19997
					/each</t>
  </si>
  <si>
    <t>Hue White and Color Ambiance BR30 65W Equivalent Dimmable LED Smart Flood Light (4-Pack)</t>
  </si>
  <si>
    <t>https://www.homedepot.com/p/Philips-Hue-White-and-Color-Ambiance-BR30-65W-Equivalent-Dimmable-LED-Smart-Flood-Light-4-Pack-468942/303421157</t>
  </si>
  <si>
    <t>&lt;img src="https://images.homedepot-static.com/productImages/a5a34584-43d2-4b0c-aedd-a02589a443cd/svn/philips-led-bulbs-468942-64_400_compressed.jpg" alt="Hue White and Color Ambiance BR30 65W Equivalent Dimmable LED Smart Flood Light (4-Pack)" /&gt;</t>
  </si>
  <si>
    <t>1516755020-187</t>
  </si>
  <si>
    <t>$9997
					/each
						(limit 10 per order)</t>
  </si>
  <si>
    <t>Hue White and Color Ambiance BR30 65-Watt Equivalent Dimmable LED Smart Flood Light (2-Pack)</t>
  </si>
  <si>
    <t>https://www.homedepot.com/p/Philips-Hue-White-and-Color-Ambiance-BR30-65-Watt-Equivalent-Dimmable-LED-Smart-Flood-Light-2-Pack-468942/303421158</t>
  </si>
  <si>
    <t>&lt;img src="https://images.homedepot-static.com/productImages/1f4e760e-3f3d-4999-b372-173651729f7e/svn/philips-led-bulbs-468942-64_400_compressed.jpg" alt="Hue White and Color Ambiance BR30 65-Watt Equivalent Dimmable LED Smart Flood Light (2-Pack)" /&gt;</t>
  </si>
  <si>
    <t>1516755179-243</t>
  </si>
  <si>
    <t>Alexa, Google, Proprietary App</t>
  </si>
  <si>
    <t>No Hub Required for Voice Control</t>
  </si>
  <si>
    <t>Wi-Fi</t>
  </si>
  <si>
    <t>Dimmable,Smart Bulb</t>
  </si>
  <si>
    <t>3 Contact Medium</t>
  </si>
  <si>
    <t>Model # GN-BW906-999</t>
  </si>
  <si>
    <t>Was 
								$34.99
						$2799
					/each
				Save $7.00 (20%)
						 through 01/24/2018
				Great Gift Ideas!
			Promotion Details
						Price Valid : 
						12/01/2017 - 01/24/2018
					Great Gift Ideas!</t>
  </si>
  <si>
    <t>Geeni</t>
  </si>
  <si>
    <t>PRISMA Drop 65W Equivalent Multi-Color BR30 Smart LED Light Bulb</t>
  </si>
  <si>
    <t>https://www.homedepot.com/p/Geeni-PRISMA-Drop-65W-Equivalent-Multi-Color-BR30-Smart-LED-Light-Bulb-GN-BW906-999/302673582</t>
  </si>
  <si>
    <t>&lt;img src="https://images.homedepot-static.com/productImages/2ba4750e-cf9e-4aa5-9913-4e96c43cc109/svn/geeni-colored-light-bulbs-gn-bw906-999-64_400_compressed.jpg" alt="PRISMA Drop 65W Equivalent Multi-Color BR30 Smart LED Light Bulb" /&gt;</t>
  </si>
  <si>
    <t>1516755393-324</t>
  </si>
  <si>
    <t>Tube</t>
  </si>
  <si>
    <t>Model # LED12G24Q-V/827</t>
  </si>
  <si>
    <t>$3783
					/each
						(limit 35 per order)</t>
  </si>
  <si>
    <t>26W Equivalent Soft White R30 4-Pin Plug-In CFL Replacement LED Vertical Light Bulb</t>
  </si>
  <si>
    <t>https://www.homedepot.com/p/GE-26W-Equivalent-Soft-White-R30-4-Pin-Plug-In-CFL-Replacement-LED-Vertical-Light-Bulb-LED12G24Q-V-827/206642259</t>
  </si>
  <si>
    <t>&lt;img src="https://images.homedepot-static.com/productImages/7f16f9f7-fd5f-46ee-8024-d3e5fb399694/svn/ge-led-bulbs-led12g24q-v-827-64_400_compressed.jpg" alt="26W Equivalent Soft White R30 4-Pin Plug-In CFL Replacement LED Vertical Light Bulb" /&gt;</t>
  </si>
  <si>
    <t>1516755125-223</t>
  </si>
  <si>
    <t>Model # B407527HB110</t>
  </si>
  <si>
    <t>$810
					/each</t>
  </si>
  <si>
    <t>Honeywell</t>
  </si>
  <si>
    <t>75W Equivalent Warm White B40 Dimmable LED Light Bulb</t>
  </si>
  <si>
    <t>https://www.homedepot.com/p/Honeywell-75W-Equivalent-Warm-White-B40-Dimmable-LED-Light-Bulb-B407527HB110/301279251</t>
  </si>
  <si>
    <t>&lt;img src="https://images.homedepot-static.com/productImages/6b510505-40b5-48a6-a60f-4912a4310439/svn/honeywell-led-bulbs-b407527hb110-64_400_compressed.jpg" alt="75W Equivalent Warm White B40 Dimmable LED Light Bulb" /&gt;</t>
  </si>
  <si>
    <t>1516755193-247</t>
  </si>
  <si>
    <t>Intermediate</t>
  </si>
  <si>
    <t>E17</t>
  </si>
  <si>
    <t>Model # 3515420</t>
  </si>
  <si>
    <t>$3497
					/each</t>
  </si>
  <si>
    <t>25W Equivalent Soft White R14 Dimmable LED Light Bulb (4-Pack)</t>
  </si>
  <si>
    <t>https://www.homedepot.com/p/Westinghouse-25W-Equivalent-Soft-White-R14-Dimmable-LED-Light-Bulb-4-Pack-3515420/301619615</t>
  </si>
  <si>
    <t>&lt;img src="https://images.homedepot-static.com/productImages/b576bd62-0231-41fd-8bbc-6169fe822640/svn/westinghouse-led-bulbs-3515420-64_400_compressed.jpg" alt="25W Equivalent Soft White R14 Dimmable LED Light Bulb (4-Pack)" /&gt;</t>
  </si>
  <si>
    <t>1516755408-329</t>
  </si>
  <si>
    <t>Model # LS BR30 75WE AA 120 G2 BX</t>
  </si>
  <si>
    <t>$14395
					/each</t>
  </si>
  <si>
    <t>75W Equivalent Daylight BR30 Dimmable Awake and Alert LED Light Bulb (6-Pack)</t>
  </si>
  <si>
    <t>https://www.homedepot.com/p/Lighting-Science-75W-Equivalent-Daylight-BR30-Dimmable-Awake-and-Alert-LED-Light-Bulb-6-Pack-LS-BR30-75WE-AA-120-G2-BX/302039003</t>
  </si>
  <si>
    <t>&lt;img src="https://images.homedepot-static.com/productImages/d48b8664-a56e-4127-ac56-8464c8de92da/svn/lighting-science-led-bulbs-ls-br30-75we-aa-120-g2-bx-64_400_compressed.jpg" alt="75W Equivalent Daylight BR30 Dimmable Awake and Alert LED Light Bulb (6-Pack)" /&gt;</t>
  </si>
  <si>
    <t>1516755294-288</t>
  </si>
  <si>
    <t>Model # R204527HB221</t>
  </si>
  <si>
    <t>$739
					/each</t>
  </si>
  <si>
    <t>45W Equivalent Warm White R20 Dimmable LED Light Bulb (2-Pack)</t>
  </si>
  <si>
    <t>https://www.homedepot.com/p/Honeywell-45W-Equivalent-Warm-White-R20-Dimmable-LED-Light-Bulb-2-Pack-R204527HB221/301322338</t>
  </si>
  <si>
    <t>&lt;img src="https://images.homedepot-static.com/productImages/7aeab5a2-dad9-40ed-a183-26e7cf4344fd/svn/honeywell-led-bulbs-r204527hb221-64_400_compressed.jpg" alt="45W Equivalent Warm White R20 Dimmable LED Light Bulb (2-Pack)" /&gt;</t>
  </si>
  <si>
    <t>1516755332-302</t>
  </si>
  <si>
    <t>Model # BR40 75WE AA</t>
  </si>
  <si>
    <t>$2799
					/each</t>
  </si>
  <si>
    <t>LSPro</t>
  </si>
  <si>
    <t>75W Equivalent Daylight BR40 Dimmable Awake and Alert LED Light Bulb</t>
  </si>
  <si>
    <t>https://www.homedepot.com/p/LSPro-75W-Equivalent-Daylight-BR40-Dimmable-Awake-and-Alert-LED-Light-Bulb-BR40-75WE-AA/301421741</t>
  </si>
  <si>
    <t>&lt;img src="https://images.homedepot-static.com/productImages/6f1171af-8a27-4c10-af39-ef63e14d13ef/svn/lspro-led-bulbs-br40-75we-aa-64_400_compressed.jpg" alt="75W Equivalent Daylight BR40 Dimmable Awake and Alert LED Light Bulb" /&gt;</t>
  </si>
  <si>
    <t>1516755166-237</t>
  </si>
  <si>
    <t>Model # 1003018702</t>
  </si>
  <si>
    <t>$988
					/each
						(limit 6 per order)</t>
  </si>
  <si>
    <t>75W Equivalent Soft White BR30 Dimmable LED Light Bulb (2-Pack)</t>
  </si>
  <si>
    <t>https://www.homedepot.com/p/EcoSmart-75W-Equivalent-Soft-White-BR30-Dimmable-LED-Light-Bulb-2-Pack-1003018702/301663115</t>
  </si>
  <si>
    <t>&lt;img src="https://images.homedepot-static.com/productImages/55b3554b-a851-4fc0-8e52-378dbc8b430d/svn/ecosmart-led-bulbs-1003018702-64_400_compressed.jpg" alt="75W Equivalent Soft White BR30 Dimmable LED Light Bulb (2-Pack)" /&gt;</t>
  </si>
  <si>
    <t>1516755329-301</t>
  </si>
  <si>
    <t>Model # B306527HB820</t>
  </si>
  <si>
    <t>$4118
					/each</t>
  </si>
  <si>
    <t>65W Equivalent Warm White Dimmable LED Light Bulb (8-Pack)</t>
  </si>
  <si>
    <t>https://www.homedepot.com/p/Honeywell-65W-Equivalent-Warm-White-Dimmable-LED-Light-Bulb-8-Pack-B306527HB820/301279487</t>
  </si>
  <si>
    <t>&lt;img src="https://images.homedepot-static.com/productImages/a828a7fc-a088-486b-bfd0-f9eba98fa04b/svn/honeywell-led-bulbs-b306527hb820-64_400_compressed.jpg" alt="65W Equivalent Warm White Dimmable LED Light Bulb (8-Pack)" /&gt;</t>
  </si>
  <si>
    <t>1516755170-239</t>
  </si>
  <si>
    <t>Model # SBR30-15050FLFH-12DE26-1-11</t>
  </si>
  <si>
    <t>$1197
					/each
						(limit 6 per order)</t>
  </si>
  <si>
    <t>100W Equivalent Daylight (5000K) BR30 Dimmable LED Light Bulb</t>
  </si>
  <si>
    <t>https://www.homedepot.com/p/Cree-100W-Equivalent-Daylight-5000K-BR30-Dimmable-LED-Light-Bulb-SBR30-15050FLFH-12DE26-1-11/302203132</t>
  </si>
  <si>
    <t>&lt;img src="https://images.homedepot-static.com/productImages/51f02478-18c3-4026-b86d-f75e4b5060ea/svn/cree-led-bulbs-sbr30-15050flfh-12de26-1-11-64_400_compressed.jpg" alt="100W Equivalent Daylight (5000K) BR30 Dimmable LED Light Bulb" /&gt;</t>
  </si>
  <si>
    <t>1516755522-368</t>
  </si>
  <si>
    <t>Model # ECS BR40 75WE W27 120 G2 BL</t>
  </si>
  <si>
    <t>$2245
					/each</t>
  </si>
  <si>
    <t>75W Equivalent Soft White BR40 LED Light Bulb (4-Pack)</t>
  </si>
  <si>
    <t>https://www.homedepot.com/p/EcoSmart-75W-Equivalent-Soft-White-BR40-LED-Light-Bulb-4-Pack-ECS-BR40-75WE-W27-120-G2-BL/206344874</t>
  </si>
  <si>
    <t>&lt;img src="https://images.homedepot-static.com/productImages/1ee9593e-f8c6-428c-9dc4-b207f5afe054/svn/ecosmart-led-bulbs-ecs-br40-75we-w27-120-g2-bl-64_400_compressed.jpg" alt="75W Equivalent Soft White BR40 LED Light Bulb (4-Pack)" /&gt;</t>
  </si>
  <si>
    <t>1516755478-353</t>
  </si>
  <si>
    <t>Model # 5316120</t>
  </si>
  <si>
    <t>$3997
					/each</t>
  </si>
  <si>
    <t>50-Watt Equivalent Bright White R20 Dimmable LED Light Bulb (6-Pack)</t>
  </si>
  <si>
    <t>https://www.homedepot.com/p/Westinghouse-50-Watt-Equivalent-Bright-White-R20-Dimmable-LED-Light-Bulb-6-Pack-5316120/301619621</t>
  </si>
  <si>
    <t>&lt;img src="https://images.homedepot-static.com/productImages/040becd5-c763-4c09-8760-9e6441be7251/svn/westinghouse-led-bulbs-5316120-64_400_compressed.jpg" alt="50-Watt Equivalent Bright White R20 Dimmable LED Light Bulb (6-Pack)" /&gt;</t>
  </si>
  <si>
    <t>1516755143-229</t>
  </si>
  <si>
    <t>Model # 5316100</t>
  </si>
  <si>
    <t>$638
					/each</t>
  </si>
  <si>
    <t>50W Equivalent Bright White R20 Dimmable LED Light Bulb</t>
  </si>
  <si>
    <t>https://www.homedepot.com/p/Westinghouse-50W-Equivalent-Bright-White-R20-Dimmable-LED-Light-Bulb-5316100/301619620</t>
  </si>
  <si>
    <t>&lt;img src="https://images.homedepot-static.com/productImages/658c1182-4079-474a-82da-5304e2c48186/svn/westinghouse-led-bulbs-5316100-64_400_compressed.jpg" alt="50W Equivalent Bright White R20 Dimmable LED Light Bulb" /&gt;</t>
  </si>
  <si>
    <t>1516755202-251</t>
  </si>
  <si>
    <t>Model # 5306400</t>
  </si>
  <si>
    <t>$1299
					/each</t>
  </si>
  <si>
    <t>85W Equivalent Bright White R40 Dimmable LED Light Bulb</t>
  </si>
  <si>
    <t>https://www.homedepot.com/p/Westinghouse-85W-Equivalent-Bright-White-R40-Dimmable-LED-Light-Bulb-5306400/301619617</t>
  </si>
  <si>
    <t>&lt;img src="https://images.homedepot-static.com/productImages/84121072-43db-440b-8910-a6807ca8f0ba/svn/westinghouse-led-bulbs-5306400-64_400_compressed.jpg" alt="85W Equivalent Bright White R40 Dimmable LED Light Bulb" /&gt;</t>
  </si>
  <si>
    <t>1516755150-232</t>
  </si>
  <si>
    <t>Model # ES95BR4085SWD2</t>
  </si>
  <si>
    <t>$1997
					/each
						(limit 6 per order)</t>
  </si>
  <si>
    <t>85W Equivalent Soft White LED BR40 Light Bulb (2-Pack)</t>
  </si>
  <si>
    <t>https://www.homedepot.com/p/EcoSmart-85W-Equivalent-Soft-White-LED-BR40-Light-Bulb-2-Pack-ES95BR4085SWD2/301226907</t>
  </si>
  <si>
    <t>&lt;img src="https://images.homedepot-static.com/productImages/4ed47273-5c6f-471f-aee7-40bda1876c14/svn/ecosmart-led-bulbs-es95br4085swd2-64_400_compressed.jpg" alt="85W Equivalent Soft White LED BR40 Light Bulb (2-Pack)" /&gt;</t>
  </si>
  <si>
    <t>1516755438-340</t>
  </si>
  <si>
    <t>Model # 473660</t>
  </si>
  <si>
    <t>$1097
					/each
						(limit 6 per order)</t>
  </si>
  <si>
    <t>65W Equivalent BR30 SceneSwitch Color LED Light Bulb</t>
  </si>
  <si>
    <t>https://www.homedepot.com/p/Philips-65W-Equivalent-BR30-SceneSwitch-Color-LED-Light-Bulb-473660/302187930</t>
  </si>
  <si>
    <t>&lt;img src="https://images.homedepot-static.com/productImages/eef971ac-fc5b-4501-9882-037c35ba4bc3/svn/philips-led-bulbs-473660-64_400_compressed.jpg" alt="65W Equivalent BR30 SceneSwitch Color LED Light Bulb" /&gt;</t>
  </si>
  <si>
    <t>1516755462-348</t>
  </si>
  <si>
    <t>Model # 3515500</t>
  </si>
  <si>
    <t>$979
					/each</t>
  </si>
  <si>
    <t>45W Equivalent Soft White R16 Dimmable LED Light Bulb</t>
  </si>
  <si>
    <t>https://www.homedepot.com/p/Westinghouse-45W-Equivalent-Soft-White-R16-Dimmable-LED-Light-Bulb-3515500/301619616</t>
  </si>
  <si>
    <t>&lt;img src="https://images.homedepot-static.com/productImages/951d6d88-6118-439d-ac88-e6954b21987e/svn/westinghouse-led-bulbs-3515500-64_400_compressed.jpg" alt="45W Equivalent Soft White R16 Dimmable LED Light Bulb" /&gt;</t>
  </si>
  <si>
    <t>1516755200-250</t>
  </si>
  <si>
    <t>Model # 5008020</t>
  </si>
  <si>
    <t>65W Equivalent Cool White BR30 Dimmable LED Light Bulb (6-Pack)</t>
  </si>
  <si>
    <t>https://www.homedepot.com/p/Westinghouse-65W-Equivalent-Cool-White-BR30-Dimmable-LED-Light-Bulb-6-Pack-5008020/302248220</t>
  </si>
  <si>
    <t>&lt;img src="https://images.homedepot-static.com/productImages/43d361b1-e0ad-41ab-b3eb-282bdf4159e3/svn/westinghouse-led-bulbs-5008020-64_400_compressed.jpg" alt="65W Equivalent Cool White BR30 Dimmable LED Light Bulb (6-Pack)" /&gt;</t>
  </si>
  <si>
    <t>1516755410-330</t>
  </si>
  <si>
    <t>Model # 3515400</t>
  </si>
  <si>
    <t>25W Equivalent Soft White R14 Dimmable LED Light Bulb</t>
  </si>
  <si>
    <t>https://www.homedepot.com/p/Westinghouse-25W-Equivalent-Soft-White-R14-Dimmable-LED-Light-Bulb-3515400/301619619</t>
  </si>
  <si>
    <t>&lt;img src="https://images.homedepot-static.com/productImages/dbc88f9e-a213-41b0-8f06-0602df88c7b2/svn/westinghouse-led-bulbs-3515400-64_400_compressed.jpg" alt="25W Equivalent Soft White R14 Dimmable LED Light Bulb" /&gt;</t>
  </si>
  <si>
    <t>1516755107-216</t>
  </si>
  <si>
    <t>Model # FG-02291</t>
  </si>
  <si>
    <t>$1695
					/each</t>
  </si>
  <si>
    <t>75W Equivalent BR30 Soft White LED Light Bulb (4-Pack)</t>
  </si>
  <si>
    <t>https://www.homedepot.com/p/EcoSmart-75W-Equivalent-BR30-Soft-White-LED-Light-Bulb-4-Pack-FG-02291/206344909</t>
  </si>
  <si>
    <t>&lt;img src="https://images.homedepot-static.com/productImages/0df081fd-c1b9-48d6-919c-7d310324a85d/svn/ecosmart-led-bulbs-fg-02291-64_400_compressed.jpg" alt="75W Equivalent BR30 Soft White LED Light Bulb (4-Pack)" /&gt;</t>
  </si>
  <si>
    <t>1516755400-327</t>
  </si>
  <si>
    <t>Model # ECS BR30 65WE W27 120 G2 BL DP</t>
  </si>
  <si>
    <t>Was 
								$15.45
						$795
					/each
				Save $7.50 (49%)
						 through 03/31/2018
				Clearance - Limited Quantities While Supplies last
			Promotion Details
						Price Valid : 
						01/04/2018 - 03/31/2018
					Clearance - Limited Quantities While Supplies last</t>
  </si>
  <si>
    <t>65W Equivalent Soft White BR30 LED Light Bulb (4-Pack)</t>
  </si>
  <si>
    <t>https://www.homedepot.com/p/EcoSmart-65W-Equivalent-Soft-White-BR30-LED-Light-Bulb-4-Pack-ECS-BR30-65WE-W27-120-G2-BL-DP/206344883</t>
  </si>
  <si>
    <t>&lt;img src="https://images.homedepot-static.com/productImages/f9479c27-d7ec-43f6-a647-7e57ae5de931/svn/ecosmart-led-bulbs-ecs-br30-65we-w27-120-g2-bl-dp-64_400_compressed.jpg" alt="65W Equivalent Soft White BR30 LED Light Bulb (4-Pack)" /&gt;</t>
  </si>
  <si>
    <t>1516755470-351</t>
  </si>
  <si>
    <t>Decorative</t>
  </si>
  <si>
    <t>Model # R20FL6/850/LED</t>
  </si>
  <si>
    <t>$877
					/each</t>
  </si>
  <si>
    <t>50W Equivalent Daylight Medium Dimmable LED Light Bulb</t>
  </si>
  <si>
    <t>https://www.homedepot.com/p/50W-Equivalent-Daylight-Medium-Dimmable-LED-Light-Bulb-R20FL6-850-LED/303456407</t>
  </si>
  <si>
    <t>&lt;img src="https://images.homedepot-static.com/productImages/5a63771b-a855-42dc-be29-aae4bc1d0e60/svn/led-bulbs-r20fl6-850-led-64_400_compressed.jpg" alt="50W Equivalent Daylight Medium Dimmable LED Light Bulb" /&gt;</t>
  </si>
  <si>
    <t>1516755177-242</t>
  </si>
  <si>
    <t>Model # BR30FL8/827/ECO/LED</t>
  </si>
  <si>
    <t>$756
					/each</t>
  </si>
  <si>
    <t>65W Equivalent Soft White Medium Dimmable LED Light Bulb</t>
  </si>
  <si>
    <t>https://www.homedepot.com/p/65W-Equivalent-Soft-White-Medium-Dimmable-LED-Light-Bulb-BR30FL8-827-ECO-LED/303456405</t>
  </si>
  <si>
    <t>&lt;img src="https://images.homedepot-static.com/productImages/ff1fce04-7801-435f-9dae-76da8853afe2/svn/led-bulbs-br30fl8-827-eco-led-64_400_compressed.jpg" alt="65W Equivalent Soft White Medium Dimmable LED Light Bulb" /&gt;</t>
  </si>
  <si>
    <t>1516755182-244</t>
  </si>
  <si>
    <t>Model # BR30FL10/850/LED</t>
  </si>
  <si>
    <t>65W Equivalent Daylight BR30 Dimmable LED Light Bulb</t>
  </si>
  <si>
    <t>https://www.homedepot.com/p/65W-Equivalent-Daylight-BR30-Dimmable-LED-Light-Bulb-BR30FL10-850-LED/303471324</t>
  </si>
  <si>
    <t>&lt;img src="https://images.homedepot-static.com/productImages/152fc342-f108-46c8-ba83-108d90c1318d/svn/led-bulbs-br30fl10-850-led-64_400_compressed.jpg" alt="65W Equivalent Daylight BR30 Dimmable LED Light Bulb" /&gt;</t>
  </si>
  <si>
    <t>1516755062-200</t>
  </si>
  <si>
    <t>Model # R20FL6/830/LED</t>
  </si>
  <si>
    <t>50W Equivalent Warm White E26 Dimmable LED Light Bulb</t>
  </si>
  <si>
    <t>https://www.homedepot.com/p/50W-Equivalent-Warm-White-E26-Dimmable-LED-Light-Bulb-R20FL6-830-LED/303456410</t>
  </si>
  <si>
    <t>&lt;img src="https://images.homedepot-static.com/productImages/469b81aa-fe0f-4d78-a234-306d0092e8c7/svn/led-bulbs-r20fl6-830-led-64_400_compressed.jpg" alt="50W Equivalent Warm White E26 Dimmable LED Light Bulb" /&gt;</t>
  </si>
  <si>
    <t>1516755175-241</t>
  </si>
  <si>
    <t>Model # BR30FL10/840/LED</t>
  </si>
  <si>
    <t>$908
					/each</t>
  </si>
  <si>
    <t>65W Equivalent Bright White BR30 Dimmable LED Light Bulb</t>
  </si>
  <si>
    <t>https://www.homedepot.com/p/65W-Equivalent-Bright-White-BR30-Dimmable-LED-Light-Bulb-BR30FL10-840-LED/303471323</t>
  </si>
  <si>
    <t>&lt;img src="https://images.homedepot-static.com/productImages/152fc342-f108-46c8-ba83-108d90c1318d/svn/led-bulbs-br30fl10-840-led-64_400_compressed.jpg" alt="65W Equivalent Bright White BR30 Dimmable LED Light Bulb" /&gt;</t>
  </si>
  <si>
    <t>1516755230-263</t>
  </si>
  <si>
    <t>Model # BR30FL10/830/LED</t>
  </si>
  <si>
    <t>65-Watt Equivalent Warm White BR30 Dimmable LED Light Bulb</t>
  </si>
  <si>
    <t>https://www.homedepot.com/p/Halco-Lighting-Technologies-65-Watt-Equivalent-Warm-White-BR30-Dimmable-LED-Light-Bulb-BR30FL10-830-LED/303471322</t>
  </si>
  <si>
    <t>&lt;img src="https://images.homedepot-static.com/productImages/152fc342-f108-46c8-ba83-108d90c1318d/svn/halco-lighting-technologies-led-bulbs-br30fl10-830-led-64_400_compressed.jpg" alt="65-Watt Equivalent Warm White BR30 Dimmable LED Light Bulb" /&gt;</t>
  </si>
  <si>
    <t>1516755237-266</t>
  </si>
  <si>
    <t>Model # SR20-10027FLFH-12DE26-1-11</t>
  </si>
  <si>
    <t>$784
					/each
						(limit 6 per order)</t>
  </si>
  <si>
    <t>75W Equivalent Soft White (2700K) R20 Dimmable LED Light Bulb</t>
  </si>
  <si>
    <t>https://www.homedepot.com/p/Cree-75W-Equivalent-Soft-White-2700K-R20-Dimmable-LED-Light-Bulb-SR20-10027FLFH-12DE26-1-11/302203133</t>
  </si>
  <si>
    <t>&lt;img src="https://images.homedepot-static.com/productImages/6a864a72-6142-4027-af6a-faf93e9816ea/svn/cree-led-bulbs-sr20-10027flfh-12de26-1-11-64_400_compressed.jpg" alt="75W Equivalent Soft White (2700K) R20 Dimmable LED Light Bulb" /&gt;</t>
  </si>
  <si>
    <t>1516755499-360</t>
  </si>
  <si>
    <t>Model # SBR30-15027FLFH-12DE26-1-11</t>
  </si>
  <si>
    <t>100W Equivalent Soft White (2700K) BR30 Dimmable LED Light Bulb</t>
  </si>
  <si>
    <t>https://www.homedepot.com/p/Cree-100W-Equivalent-Soft-White-2700K-BR30-Dimmable-LED-Light-Bulb-SBR30-15027FLFH-12DE26-1-11/302203131</t>
  </si>
  <si>
    <t>&lt;img src="https://images.homedepot-static.com/productImages/7e0ae10f-d4e2-43b5-9eeb-eb5f01687558/svn/cree-led-bulbs-sbr30-15027flfh-12de26-1-11-64_400_compressed.jpg" alt="100W Equivalent Soft White (2700K) BR30 Dimmable LED Light Bulb" /&gt;</t>
  </si>
  <si>
    <t>1516755519-367</t>
  </si>
  <si>
    <t>Model # 1383/3WW/LED</t>
  </si>
  <si>
    <t>$1867
					/each</t>
  </si>
  <si>
    <t>20W Equivalent Soft White R12 LED Light Bulb</t>
  </si>
  <si>
    <t>https://www.homedepot.com/p/Halco-Lighting-Technologies-20W-Equivalent-Soft-White-R12-LED-Light-Bulb-1383-3WW-LED/303332919</t>
  </si>
  <si>
    <t>&lt;img src="https://images.homedepot-static.com/productImages/4f7a1b45-d16d-4428-b915-641f36dfa052/svn/halco-lighting-technologies-led-bulbs-1383-3ww-led-64_400_compressed.jpg" alt="20W Equivalent Soft White R12 LED Light Bulb" /&gt;</t>
  </si>
  <si>
    <t>1516755163-236</t>
  </si>
  <si>
    <t>Model # BR30FL8/PNK/LED</t>
  </si>
  <si>
    <t>$1899
					/each</t>
  </si>
  <si>
    <t>65W Equivalent Medium Dimmable LED Light Bulb</t>
  </si>
  <si>
    <t>https://www.homedepot.com/p/65W-Equivalent-Medium-Dimmable-LED-Light-Bulb-BR30FL8-PNK-LED/303456408</t>
  </si>
  <si>
    <t>&lt;img src="https://images.homedepot-static.com/productImages/469b81aa-fe0f-4d78-a234-306d0092e8c7/svn/led-bulbs-br30fl8-pnk-led-64_400_compressed.jpg" alt="65W Equivalent Medium Dimmable LED Light Bulb" /&gt;</t>
  </si>
  <si>
    <t>1516755168-238</t>
  </si>
  <si>
    <t>Model # 4316200</t>
  </si>
  <si>
    <t>$1297
					/each</t>
  </si>
  <si>
    <t>75W Equivalent Bright White R40 Dimmable LED Light Bulb</t>
  </si>
  <si>
    <t>https://www.homedepot.com/p/Westinghouse-75W-Equivalent-Bright-White-R40-Dimmable-LED-Light-Bulb-4316200/303221233</t>
  </si>
  <si>
    <t>&lt;img src="https://images.homedepot-static.com/productImages/34f480ea-7308-48cc-baba-919fe24d5763/svn/westinghouse-led-bulbs-4316200-64_400_compressed.jpg" alt="75W Equivalent Bright White R40 Dimmable LED Light Bulb" /&gt;</t>
  </si>
  <si>
    <t>1516755198-249</t>
  </si>
  <si>
    <t>Model # 4515400</t>
  </si>
  <si>
    <t>$697
					/each</t>
  </si>
  <si>
    <t>25W Equivalent Soft White R14 Flood Dimmable LED Light Bulb</t>
  </si>
  <si>
    <t>https://www.homedepot.com/p/Westinghouse-25W-Equivalent-Soft-White-R14-Flood-Dimmable-LED-Light-Bulb-4515400/303834560</t>
  </si>
  <si>
    <t>&lt;img src="https://images.homedepot-static.com/productImages/fca0f0a2-03ef-4c5e-b55a-8093799ff932/svn/westinghouse-led-bulbs-4515400-64_400_compressed.jpg" alt="25W Equivalent Soft White R14 Flood Dimmable LED Light Bulb" /&gt;</t>
  </si>
  <si>
    <t>1516755362-313</t>
  </si>
  <si>
    <t>Model # 4515420</t>
  </si>
  <si>
    <t>$2197
					/each</t>
  </si>
  <si>
    <t>25W Equivalent Soft White R14 Flood Dimmable LED Light Bulb (4-Pack)</t>
  </si>
  <si>
    <t>https://www.homedepot.com/p/Westinghouse-25W-Equivalent-Soft-White-R14-Flood-Dimmable-LED-Light-Bulb-4-Pack-4515420/303834561</t>
  </si>
  <si>
    <t>&lt;img src="https://images.homedepot-static.com/productImages/70718818-3a66-4fda-af13-5656d82e2785/svn/westinghouse-led-bulbs-4515420-64_400_compressed.jpg" alt="25W Equivalent Soft White R14 Flood Dimmable LED Light Bulb (4-Pack)" /&gt;</t>
  </si>
  <si>
    <t>1516755140-228</t>
  </si>
  <si>
    <t>Model # 474213</t>
  </si>
  <si>
    <t>$1597
					/set</t>
  </si>
  <si>
    <t>https://www.homedepot.com/p/Philips-65W-Equivalent-Daylight-BR30-Dimmable-LED-Flood-Light-Bulb-3-Pack-474213/304135716</t>
  </si>
  <si>
    <t>&lt;img src="https://images.homedepot-static.com/productImages/9129407f-778b-4f74-aabc-6efebaeb47bb/svn/philips-led-bulbs-474213-64_400_compressed.jpg" alt="65W Equivalent Daylight BR30 Dimmable LED Flood Light Bulb (3-Pack)" /&gt;</t>
  </si>
  <si>
    <t>1516755524-369</t>
  </si>
  <si>
    <t>Model # PSB30-SW27</t>
  </si>
  <si>
    <t>$1635
					/each
						(limit 35 per order)</t>
  </si>
  <si>
    <t>Link 65W Equivalent Soft White (2700K) BR30 Connected Home LED Light Bulb</t>
  </si>
  <si>
    <t>https://www.homedepot.com/p/GE-Link-65W-Equivalent-Soft-White-2700K-BR30-Connected-Home-LED-Light-Bulb-PSB30-SW27/205404353</t>
  </si>
  <si>
    <t>&lt;img src="https://images.homedepot-static.com/productImages/b93ef702-09a5-44f1-ab62-5b87d908b67e/svn/ge-led-bulbs-psb30-sw27-64_400_compressed.jpg" alt="Link 65W Equivalent Soft White (2700K) BR30 Connected Home LED Light Bulb" /&gt;</t>
  </si>
  <si>
    <t>1516755084-207</t>
  </si>
  <si>
    <t>Model # DRDL6-06250009-12DE26-1C100</t>
  </si>
  <si>
    <t>$1797
					/each
						(limit 12 per order)</t>
  </si>
  <si>
    <t>TW Series 65W Equivalent Daylight (5,000K) 6 in. Dimmable LED Retrofit Recessed Downlight</t>
  </si>
  <si>
    <t>https://www.homedepot.com/p/Cree-TW-Series-65W-Equivalent-Daylight-5-000K-6-in-Dimmable-LED-Retrofit-Recessed-Downlight-DRDL6-06250009-12DE26-1C100/205576730</t>
  </si>
  <si>
    <t>&lt;img src="https://images.homedepot-static.com/productImages/35f53831-5088-4122-9970-7bc1d51a8fa2/svn/cree-led-bulbs-drdl6-06250009-12de26-1c100-64_400_compressed.jpg" alt="TW Series 65W Equivalent Daylight (5,000K) 6 in. Dimmable LED Retrofit Recessed Downlight" /&gt;</t>
  </si>
  <si>
    <t>1516755516-366</t>
  </si>
  <si>
    <t>Energy Saving,Shatter Resistant</t>
  </si>
  <si>
    <t>Model # LBR301050KND6</t>
  </si>
  <si>
    <t>$4164
					/package
						(limit 35 per order)</t>
  </si>
  <si>
    <t>65W Equivalent Day Light BR30 Non-Dimmable LED Flood Light Bulb (6-Pack)</t>
  </si>
  <si>
    <t>https://www.homedepot.com/p/TCP-65W-Equivalent-Day-Light-BR30-Non-Dimmable-LED-Flood-Light-Bulb-6-Pack-LBR301050KND6/205388973</t>
  </si>
  <si>
    <t>&lt;img src="https://images.homedepot-static.com/productImages/30032d8d-f7ac-4432-9965-1ec95e06a5d7/svn/tcp-led-bulbs-lbr301050knd6-64_400_compressed.jpg" alt="65W Equivalent Day Light BR30 Non-Dimmable LED Flood Light Bulb (6-Pack)" /&gt;</t>
  </si>
  <si>
    <t>1516755131-226</t>
  </si>
  <si>
    <t>Model # 433284</t>
  </si>
  <si>
    <t>$7969
					/each
						(limit 35 per order)</t>
  </si>
  <si>
    <t>65W Equivalent Soft White (2700K) BR30 LED Flood Light Bulb</t>
  </si>
  <si>
    <t>https://www.homedepot.com/p/Philips-65W-Equivalent-Soft-White-2700K-BR30-LED-Flood-Light-Bulb-433284/203314446</t>
  </si>
  <si>
    <t>&lt;img src="https://images.homedepot-static.com/productImages/424e230c-8a8e-46fc-b30e-1cc80abdb266/svn/philips-led-bulbs-433284-64_400_compressed.jpg" alt="65W Equivalent Soft White (2700K) BR30 LED Flood Light Bulb" /&gt;</t>
  </si>
  <si>
    <t>1516755074-204</t>
  </si>
  <si>
    <t>Model # RLR209W27KNDBULK</t>
  </si>
  <si>
    <t>$10999
					/package
						(limit 35 per order)</t>
  </si>
  <si>
    <t>50W Equivalent Soft White (2700K) R20 LED Flood Light Bulb (8-Pack)</t>
  </si>
  <si>
    <t>https://www.homedepot.com/p/TCP-50W-Equivalent-Soft-White-2700K-R20-LED-Flood-Light-Bulb-8-Pack-RLR209W27KNDBULK/204514344</t>
  </si>
  <si>
    <t>&lt;img src="https://images.homedepot-static.com/productImages/96078539-dafa-42fb-bdb3-d62a9a261d37/svn/tcp-led-bulbs-rlr209w27kndbulk-64_400_compressed.jpg" alt="50W Equivalent Soft White (2700K) R20 LED Flood Light Bulb (8-Pack)" /&gt;</t>
  </si>
  <si>
    <t>1516755093-210</t>
  </si>
  <si>
    <t>Model # 800020</t>
  </si>
  <si>
    <t>$3597
					/each
						(limit 35 per order)</t>
  </si>
  <si>
    <t>50W Equivalent Daylight 4 in. Retrofit Trim Recessed Downlight Dimmable LED Flood Light Bulb (E)* (2-Pack)</t>
  </si>
  <si>
    <t>https://www.homedepot.com/p/Philips-50W-Equivalent-Daylight-4-in-Retrofit-Trim-Recessed-Downlight-Dimmable-LED-Flood-Light-Bulb-E-2-Pack-800020/206599075</t>
  </si>
  <si>
    <t>&lt;img src="https://images.homedepot-static.com/productImages/219307e5-b96f-4402-b011-2e609d465f15/svn/philips-led-bulbs-800020-64_400_compressed.jpg" alt="50W Equivalent Daylight 4 in. Retrofit Trim Recessed Downlight Dimmable LED Flood Light Bulb (E)* (2-Pack)" /&gt;</t>
  </si>
  <si>
    <t>1516755370-316</t>
  </si>
  <si>
    <t>Model # LED12G24Q-V/830</t>
  </si>
  <si>
    <t>$2469
					/each
						(limit 35 per order)</t>
  </si>
  <si>
    <t>26W Equivalent Warm White R30 4-Pin Plug-in CFL Replacement LED Vertical Light Bulb</t>
  </si>
  <si>
    <t>https://www.homedepot.com/p/GE-26W-Equivalent-Warm-White-R30-4-Pin-Plug-in-CFL-Replacement-LED-Vertical-Light-Bulb-LED12G24Q-V-830/206659467</t>
  </si>
  <si>
    <t>&lt;img src="https://images.homedepot-static.com/productImages/f0922bd3-cc15-4dd0-84ac-37863085fd14/svn/ge-led-bulbs-led12g24q-v-830-64_400_compressed.jpg" alt="26W Equivalent Warm White R30 4-Pin Plug-in CFL Replacement LED Vertical Light Bulb" /&gt;</t>
  </si>
  <si>
    <t>1516755052-197</t>
  </si>
  <si>
    <t>Model # RLR209W27KD</t>
  </si>
  <si>
    <t>$1053
					/each
						(limit 35 per order)</t>
  </si>
  <si>
    <t>50W Equivalent Soft White (2700K) R20 Dimmable LED Flood Light Bulb</t>
  </si>
  <si>
    <t>https://www.homedepot.com/p/TCP-50W-Equivalent-Soft-White-2700K-R20-Dimmable-LED-Flood-Light-Bulb-RLR209W27KD/204387229</t>
  </si>
  <si>
    <t>&lt;img src="https://images.homedepot-static.com/productImages/d813c9fb-4eb6-4c93-b5d9-7c84978dc049/svn/tcp-led-bulbs-rlr209w27kd-64_400_compressed.jpg" alt="50W Equivalent Soft White (2700K) R20 Dimmable LED Flood Light Bulb" /&gt;</t>
  </si>
  <si>
    <t>1516755291-287</t>
  </si>
  <si>
    <t>Model # L9BR30D27KYOW</t>
  </si>
  <si>
    <t>$1776
					/package
						(limit 35 per order)</t>
  </si>
  <si>
    <t>65W Equivalent Soft White BR30 Dimmable LED Light Bulb (2-Pack)</t>
  </si>
  <si>
    <t>https://www.homedepot.com/p/TCP-65W-Equivalent-Soft-White-BR30-Dimmable-LED-Light-Bulb-2-Pack-L9BR30D27KYOW/206078992</t>
  </si>
  <si>
    <t>&lt;img src="https://images.homedepot-static.com/productImages/27dc2dff-0531-4d5a-8f75-df752b08ba7e/svn/tcp-led-bulbs-l9br30d27kyow-64_400_compressed.jpg" alt="65W Equivalent Soft White BR30 Dimmable LED Light Bulb (2-Pack)" /&gt;</t>
  </si>
  <si>
    <t>1516755127-224</t>
  </si>
  <si>
    <t>Model # LED12G24Q-V/835</t>
  </si>
  <si>
    <t>$3783
					/each
						(limit 35 per order)</t>
  </si>
  <si>
    <t>26W Equivalent Bright White R30 4-Pin Plug-in CFL Replacement LED Vertical Light Bulb</t>
  </si>
  <si>
    <t>https://www.homedepot.com/p/GE-26W-Equivalent-Bright-White-R30-4-Pin-Plug-in-CFL-Replacement-LED-Vertical-Light-Bulb-LED12G24Q-V-835/206659478</t>
  </si>
  <si>
    <t>&lt;img src="https://images.homedepot-static.com/productImages/2b5f5770-66e7-4764-b03a-84660f8f16bf/svn/ge-led-bulbs-led12g24q-v-835-64_400_compressed.jpg" alt="26W Equivalent Bright White R30 4-Pin Plug-in CFL Replacement LED Vertical Light Bulb" /&gt;</t>
  </si>
  <si>
    <t>1516755276-281</t>
  </si>
  <si>
    <t>Model # 452235</t>
  </si>
  <si>
    <t>$1046
					/each
						(limit 35 per order)</t>
  </si>
  <si>
    <t>65W Equivalent Soft White BR30 Dimmable Warm Glow LED Flood Light Bulb</t>
  </si>
  <si>
    <t>https://www.homedepot.com/p/Philips-65W-Equivalent-Soft-White-BR30-Dimmable-Warm-Glow-LED-Flood-Light-Bulb-452235/206156489</t>
  </si>
  <si>
    <t>&lt;img src="https://images.homedepot-static.com/productImages/f8fefab7-32f5-42dc-a32d-c468c30e76af/svn/philips-led-bulbs-452235-64_400_compressed.jpg" alt="65W Equivalent Soft White BR30 Dimmable Warm Glow LED Flood Light Bulb" /&gt;</t>
  </si>
  <si>
    <t>1516755003-183</t>
  </si>
  <si>
    <t>Model # BBR40-07627FLF-12DE26-1U100</t>
  </si>
  <si>
    <t>$1497
					/each
						(limit 6 per order)</t>
  </si>
  <si>
    <t>Equivalent Soft White BR40 Dimmable LED Flood Light Bulb</t>
  </si>
  <si>
    <t>https://www.homedepot.com/p/Cree-Equivalent-Soft-White-BR40-Dimmable-LED-Flood-Light-Bulb-BBR40-07627FLF-12DE26-1U100/206441560</t>
  </si>
  <si>
    <t>&lt;img src="https://images.homedepot-static.com/productImages/d5b0be29-27a4-47a1-8332-f0d34ef4774e/svn/cree-led-bulbs-bbr40-07627flf-12de26-1u100-64_400_compressed.jpg" alt="Equivalent Soft White BR40 Dimmable LED Flood Light Bulb" /&gt;</t>
  </si>
  <si>
    <t>1516755485-355</t>
  </si>
  <si>
    <t>Model # BR30LED102</t>
  </si>
  <si>
    <t>$1200
					/each</t>
  </si>
  <si>
    <t>Elegant Lighting</t>
  </si>
  <si>
    <t>65W Equivalent Soft White E26 Dimmable LED Light Bulb</t>
  </si>
  <si>
    <t>https://www.homedepot.com/p/Elegant-Lighting-65W-Equivalent-Soft-White-E26-Dimmable-LED-Light-Bulb-BR30LED102/207163410</t>
  </si>
  <si>
    <t>&lt;img src="https://images.homedepot-static.com/productImages/0d9249cd-6ff7-4ae6-9f93-2da8429e0ab2/svn/elegant-lighting-led-bulbs-br30led102-64_400_compressed.jpg" alt="65W Equivalent Soft White E26 Dimmable LED Light Bulb" /&gt;</t>
  </si>
  <si>
    <t>1516755109-217</t>
  </si>
  <si>
    <t>Model # BR20LED101</t>
  </si>
  <si>
    <t>$1100
					/each</t>
  </si>
  <si>
    <t>50W Equivalent Soft White E26 Dimmable LED Light Bulb</t>
  </si>
  <si>
    <t>https://www.homedepot.com/p/Elegant-Lighting-50W-Equivalent-Soft-White-E26-Dimmable-LED-Light-Bulb-BR20LED101/207163407</t>
  </si>
  <si>
    <t>&lt;img src="https://images.homedepot-static.com/productImages/14fd22d0-a57f-4f1f-9183-017b702bb791/svn/elegant-lighting-led-bulbs-br20led101-64_400_compressed.jpg" alt="50W Equivalent Soft White E26 Dimmable LED Light Bulb" /&gt;</t>
  </si>
  <si>
    <t>1516755095-211</t>
  </si>
  <si>
    <t>Model # L7522</t>
  </si>
  <si>
    <t>Luminance</t>
  </si>
  <si>
    <t>17W Equivalent 2,700K BR40 Dimmable LED Light Bulb</t>
  </si>
  <si>
    <t>https://www.homedepot.com/p/Luminance-17W-Equivalent-2-700K-BR40-Dimmable-LED-Light-Bulb-L7522/206877424</t>
  </si>
  <si>
    <t>&lt;img src="https://images.homedepot-static.com/productImages/ee628966-ef57-4399-980f-0aa7be68394d/svn/luminance-led-bulbs-l7522-64_400_compressed.jpg" alt="17W Equivalent 2,700K BR40 Dimmable LED Light Bulb" /&gt;</t>
  </si>
  <si>
    <t>1516755064-201</t>
  </si>
  <si>
    <t>Model # BR40LED101</t>
  </si>
  <si>
    <t>$1800
					/each</t>
  </si>
  <si>
    <t>75W Equivalent Soft White E26 Dimmable LED Light Bulb</t>
  </si>
  <si>
    <t>https://www.homedepot.com/p/Elegant-Lighting-75W-Equivalent-Soft-White-E26-Dimmable-LED-Light-Bulb-BR40LED101/207163411</t>
  </si>
  <si>
    <t>&lt;img src="https://images.homedepot-static.com/productImages/5b757d3d-f0a4-4cfb-a8ed-2dfe79d6df0c/svn/elegant-lighting-led-bulbs-br40led101-64_400_compressed.jpg" alt="75W Equivalent Soft White E26 Dimmable LED Light Bulb" /&gt;</t>
  </si>
  <si>
    <t>1516755097-212</t>
  </si>
  <si>
    <t>Model # L7520-1</t>
  </si>
  <si>
    <t>$1976
					/each</t>
  </si>
  <si>
    <t>7.5W Equivalent 2,700K R20 Dimmable LED Light Bulb</t>
  </si>
  <si>
    <t>https://www.homedepot.com/p/Luminance-7-5W-Equivalent-2-700K-R20-Dimmable-LED-Light-Bulb-L7520-1/206877425</t>
  </si>
  <si>
    <t>&lt;img src="https://images.homedepot-static.com/productImages/c0c21ab3-85d6-4be7-ac65-141b4070a7a5/svn/luminance-led-bulbs-l7520-1-64_400_compressed.jpg" alt="7.5W Equivalent 2,700K R20 Dimmable LED Light Bulb" /&gt;</t>
  </si>
  <si>
    <t>1516755047-195</t>
  </si>
  <si>
    <t>Model # L7521</t>
  </si>
  <si>
    <t>$1997
					/each</t>
  </si>
  <si>
    <t>12W Equivalent 2,700K BR30 Dimmable LED Light Bulb</t>
  </si>
  <si>
    <t>https://www.homedepot.com/p/Luminance-12W-Equivalent-2-700K-BR30-Dimmable-LED-Light-Bulb-L7521/206877435</t>
  </si>
  <si>
    <t>&lt;img src="https://images.homedepot-static.com/productImages/3a6768df-24d4-410c-9209-7c278cad04d7/svn/luminance-led-bulbs-l7521-64_400_compressed.jpg" alt="12W Equivalent 2,700K BR30 Dimmable LED Light Bulb" /&gt;</t>
  </si>
  <si>
    <t>1516755315-295</t>
  </si>
  <si>
    <t>Model # BR30LED101</t>
  </si>
  <si>
    <t>https://www.homedepot.com/p/Elegant-Lighting-65W-Equivalent-Soft-White-E26-Dimmable-LED-Light-Bulb-BR30LED101/207163409</t>
  </si>
  <si>
    <t>&lt;img src="https://images.homedepot-static.com/productImages/dac47bc3-88c4-44de-81fe-d6f025ecffad/svn/elegant-lighting-led-bulbs-br30led101-64_400_compressed.jpg" alt="65W Equivalent Soft White E26 Dimmable LED Light Bulb" /&gt;</t>
  </si>
  <si>
    <t>1516755100-213</t>
  </si>
  <si>
    <t>Model # BBR40-07650FLF-12DE26-1U100</t>
  </si>
  <si>
    <t>$1586
					/each
						(limit 6 per order)</t>
  </si>
  <si>
    <t>85W BR40 LED Daylight</t>
  </si>
  <si>
    <t>https://www.homedepot.com/p/Cree-85W-BR40-LED-Daylight-BBR40-07650FLF-12DE26-1U100/206441568</t>
  </si>
  <si>
    <t>&lt;img src="https://images.homedepot-static.com/productImages/83f94bc5-b910-4b2a-9ec2-e8d4f187a30d/svn/cree-led-bulbs-bbr40-07650flf-12de26-1u100-64_400_compressed.jpg" alt="85W BR40 LED Daylight" /&gt;</t>
  </si>
  <si>
    <t>1516755367-315</t>
  </si>
  <si>
    <t>Model # BR20LED102</t>
  </si>
  <si>
    <t>https://www.homedepot.com/p/Elegant-Lighting-50W-Equivalent-Soft-White-E26-Dimmable-LED-Light-Bulb-BR20LED102/207163408</t>
  </si>
  <si>
    <t>&lt;img src="https://images.homedepot-static.com/productImages/7e5ca1b0-b039-4491-933e-3642ef620d8f/svn/elegant-lighting-led-bulbs-br20led102-64_400_compressed.jpg" alt="50W Equivalent Soft White E26 Dimmable LED Light Bulb" /&gt;</t>
  </si>
  <si>
    <t>1516755035-191</t>
  </si>
  <si>
    <t>Model # BR40DM/10KLED/MP/12</t>
  </si>
  <si>
    <t>$6997
					/each
						(limit 35 per order)</t>
  </si>
  <si>
    <t>65W Equivalent Soft White BR40 Dimmable LED Light Bulb Maintenance Pack (12-Pack)</t>
  </si>
  <si>
    <t>https://www.homedepot.com/p/Feit-Electric-65W-Equivalent-Soft-White-BR40-Dimmable-LED-Light-Bulb-Maintenance-Pack-12-Pack-BR40DM-10KLED-MP-12/206676145</t>
  </si>
  <si>
    <t>&lt;img src="https://images.homedepot-static.com/productImages/5ae555e7-015d-46bf-9cbb-078055e716da/svn/feit-electric-led-bulbs-br40dm-10kled-mp-12-64_400_compressed.jpg" alt="65W Equivalent Soft White BR40 Dimmable LED Light Bulb Maintenance Pack (12-Pack)" /&gt;</t>
  </si>
  <si>
    <t>1516755505-362</t>
  </si>
  <si>
    <t>Model # RLBR30927KD8</t>
  </si>
  <si>
    <t>$3799
					/each</t>
  </si>
  <si>
    <t>65W Equivalent Soft White BR30 Dimmable LED Flood Light Bulb (8-Pack)</t>
  </si>
  <si>
    <t>https://www.homedepot.com/p/TCP-65W-Equivalent-Soft-White-BR30-Dimmable-LED-Flood-Light-Bulb-8-Pack-RLBR30927KD8/300243352</t>
  </si>
  <si>
    <t>&lt;img src="https://images.homedepot-static.com/productImages/5e08875b-f6e6-47e7-b178-fb000a7b6332/svn/tcp-led-bulbs-rlbr30927kd8-64_400_compressed.jpg" alt="65W Equivalent Soft White BR30 Dimmable LED Flood Light Bulb (8-Pack)" /&gt;</t>
  </si>
  <si>
    <t>1516755268-278</t>
  </si>
  <si>
    <t>Model # 1003015003</t>
  </si>
  <si>
    <t>$988
					/each
						(limit 6 per order)</t>
  </si>
  <si>
    <t>75W Equivalent Daylight BR30 Dimmable LED Light Bulb (2-Pack)</t>
  </si>
  <si>
    <t>https://www.homedepot.com/p/EcoSmart-75W-Equivalent-Daylight-BR30-Dimmable-LED-Light-Bulb-2-Pack-1003015003/206702080</t>
  </si>
  <si>
    <t>&lt;img src="https://images.homedepot-static.com/productImages/a0e1317c-eef2-4b89-a23b-c0f9e929a4de/svn/ecosmart-led-bulbs-1003015003-64_400_compressed.jpg" alt="75W Equivalent Daylight BR30 Dimmable LED Light Bulb (2-Pack)" /&gt;</t>
  </si>
  <si>
    <t>1516755388-322</t>
  </si>
  <si>
    <t>Model # ER20-1020e</t>
  </si>
  <si>
    <t>$599
					/each
						(limit 35 per order)</t>
  </si>
  <si>
    <t>45W Equivalent Warm White R20 Dimmable LED Directional Flood Light Bulb</t>
  </si>
  <si>
    <t>https://www.homedepot.com/p/Euri-Lighting-45W-Equivalent-Warm-White-R20-Dimmable-LED-Directional-Flood-Light-Bulb-ER20-1020e/206508465</t>
  </si>
  <si>
    <t>&lt;img src="https://images.homedepot-static.com/productImages/bfd1d338-27f4-44fd-b7ea-0c4d75158096/svn/euri-lighting-led-bulbs-er20-1020e-64_400_compressed.jpg" alt="45W Equivalent Warm White R20 Dimmable LED Directional Flood Light Bulb" /&gt;</t>
  </si>
  <si>
    <t>1516755435-339</t>
  </si>
  <si>
    <t>Model # 800004</t>
  </si>
  <si>
    <t>50W Equivalent Soft White 4 in. Retrofit Trim Recessed Downlight Dimmable LED Flood Light Bulb (E)* (2-Pack)</t>
  </si>
  <si>
    <t>https://www.homedepot.com/p/Philips-50W-Equivalent-Soft-White-4-in-Retrofit-Trim-Recessed-Downlight-Dimmable-LED-Flood-Light-Bulb-E-2-Pack-800004/206599074</t>
  </si>
  <si>
    <t>&lt;img src="https://images.homedepot-static.com/productImages/bc987284-dba9-4684-9f78-49fc328c5d93/svn/philips-led-bulbs-800004-64_400_compressed.jpg" alt="50W Equivalent Soft White 4 in. Retrofit Trim Recessed Downlight Dimmable LED Flood Light Bulb (E)* (2-Pack)" /&gt;</t>
  </si>
  <si>
    <t>1516755185-245</t>
  </si>
  <si>
    <t>Model # 457085</t>
  </si>
  <si>
    <t>$2620
					/case
						(limit 35 per order)</t>
  </si>
  <si>
    <t>65W Equivalent Daylight BR30 Dimmable LED Light Bulb (E) (4-Pack)</t>
  </si>
  <si>
    <t>https://www.homedepot.com/p/Philips-65W-Equivalent-Daylight-BR30-Dimmable-LED-Light-Bulb-E-4-Pack-457085/206355727</t>
  </si>
  <si>
    <t>&lt;img src="https://images.homedepot-static.com/productImages/eb90daf8-417c-47b6-b42a-65923c68db84/svn/philips-led-bulbs-457085-64_400_compressed.jpg" alt="65W Equivalent Daylight BR30 Dimmable LED Light Bulb (E) (4-Pack)" /&gt;</t>
  </si>
  <si>
    <t>1516755360-312</t>
  </si>
  <si>
    <t>Model # ER30-1050e</t>
  </si>
  <si>
    <t>$899
					/each
						(limit 35 per order)</t>
  </si>
  <si>
    <t>85W Equivalent White BR30 Dimmable LED Directional Flood Light Bulb</t>
  </si>
  <si>
    <t>https://www.homedepot.com/p/Euri-Lighting-85W-Equivalent-White-BR30-Dimmable-LED-Directional-Flood-Light-Bulb-ER30-1050e/206508489</t>
  </si>
  <si>
    <t>&lt;img src="https://images.homedepot-static.com/productImages/3dc3765f-8219-448b-a2c8-48f6ad6f1138/svn/euri-lighting-led-bulbs-er30-1050e-64_400_compressed.jpg" alt="85W Equivalent White BR30 Dimmable LED Directional Flood Light Bulb" /&gt;</t>
  </si>
  <si>
    <t>1516755398-326</t>
  </si>
  <si>
    <t>Model # 0514800</t>
  </si>
  <si>
    <t>$849
					/each</t>
  </si>
  <si>
    <t>https://www.homedepot.com/p/Westinghouse-65W-Equivalent-Daylight-BR30-Dimmable-LED-Light-Bulb-0514800/300246970</t>
  </si>
  <si>
    <t>&lt;img src="https://images.homedepot-static.com/productImages/25ab0796-6b19-4a67-8864-19567b17cbf7/svn/westinghouse-led-bulbs-0514800-64_400_compressed.jpg" alt="65W Equivalent Daylight BR30 Dimmable LED Light Bulb" /&gt;</t>
  </si>
  <si>
    <t>1516755285-284</t>
  </si>
  <si>
    <t>Model # 5301020</t>
  </si>
  <si>
    <t>65W Equivalent Cool Bright BR30 Dimmable LED Light Bulb (6-Pack)</t>
  </si>
  <si>
    <t>https://www.homedepot.com/p/Westinghouse-65W-Equivalent-Cool-Bright-BR30-Dimmable-LED-Light-Bulb-6-Pack-5301020/300273517</t>
  </si>
  <si>
    <t>&lt;img src="https://images.homedepot-static.com/productImages/4ae72659-edd6-41fe-a39d-e202875dcaaa/svn/westinghouse-led-bulbs-5301020-64_400_compressed.jpg" alt="65W Equivalent Cool Bright BR30 Dimmable LED Light Bulb (6-Pack)" /&gt;</t>
  </si>
  <si>
    <t>1516755372-317</t>
  </si>
  <si>
    <t>Model # LED13DBR40SW9HT</t>
  </si>
  <si>
    <t>$2619
					/each</t>
  </si>
  <si>
    <t>65W Equivalent Soft White (2700K) High Definition BR40 Dimmable LED Light Bulb</t>
  </si>
  <si>
    <t>https://www.homedepot.com/p/GE-65W-Equivalent-Soft-White-2700K-High-Definition-BR40-Dimmable-LED-Light-Bulb-LED13DBR40SW9HT/207202975</t>
  </si>
  <si>
    <t>&lt;img src="https://images.homedepot-static.com/productImages/53d954e0-0ded-48c8-85fb-0677f69383a6/svn/ge-led-bulbs-led13dbr40sw9ht-64_400_compressed.jpg" alt="65W Equivalent Soft White (2700K) High Definition BR40 Dimmable LED Light Bulb" /&gt;</t>
  </si>
  <si>
    <t>1516755148-231</t>
  </si>
  <si>
    <t>Model # ML13BR30827110D</t>
  </si>
  <si>
    <t>$837
					/each</t>
  </si>
  <si>
    <t>Maximus</t>
  </si>
  <si>
    <t>65W Equivalent Soft White BR30 Dimmable LED Light Bulb</t>
  </si>
  <si>
    <t>https://www.homedepot.com/p/Maximus-65W-Equivalent-Soft-White-BR30-Dimmable-LED-Light-Bulb-ML13BR30827110D/300832673</t>
  </si>
  <si>
    <t>&lt;img src="https://images.homedepot-static.com/productImages/a7f96b94-4f6a-4ab0-9465-ed94c7e067c8/svn/maximus-led-bulbs-ml13br30827110d-64_400_compressed.jpg" alt="65W Equivalent Soft White BR30 Dimmable LED Light Bulb" /&gt;</t>
  </si>
  <si>
    <t>1516755066-202</t>
  </si>
  <si>
    <t>Model # ER20-1050e</t>
  </si>
  <si>
    <t>$565
					/each
						(limit 35 per order)</t>
  </si>
  <si>
    <t>45W Equivalent White R20 Dimmable LED Directional Flood Light Bulb</t>
  </si>
  <si>
    <t>https://www.homedepot.com/p/Euri-Lighting-45W-Equivalent-White-R20-Dimmable-LED-Directional-Flood-Light-Bulb-ER20-1050e/206508466</t>
  </si>
  <si>
    <t>&lt;img src="https://images.homedepot-static.com/productImages/9e891c0a-940f-4ebe-9b16-22aa4b845373/svn/euri-lighting-led-bulbs-er20-1050e-64_400_compressed.jpg" alt="45W Equivalent White R20 Dimmable LED Directional Flood Light Bulb" /&gt;</t>
  </si>
  <si>
    <t>1516755187-246</t>
  </si>
  <si>
    <t>Model # D7R20827WFLD</t>
  </si>
  <si>
    <t>$597
					/each</t>
  </si>
  <si>
    <t>Duracell</t>
  </si>
  <si>
    <t>45W Equivalent Soft White R20 Dimmable LED Light Bulb</t>
  </si>
  <si>
    <t>https://www.homedepot.com/p/Duracell-45W-Equivalent-Soft-White-R20-Dimmable-LED-Light-Bulb-D7R20827WFLD/300832683</t>
  </si>
  <si>
    <t>&lt;img src="https://images.homedepot-static.com/productImages/d070ea8b-cdc6-4a83-81ca-4458ce5e250e/svn/duracell-led-bulbs-d7r20827wfld-64_400_compressed.jpg" alt="45W Equivalent Soft White R20 Dimmable LED Light Bulb" /&gt;</t>
  </si>
  <si>
    <t>1516755219-258</t>
  </si>
  <si>
    <t>Model # 3316200</t>
  </si>
  <si>
    <t>$1288
					/each</t>
  </si>
  <si>
    <t>75W Equivalent Cool Bright R40 Dimmable LED Light Bulb</t>
  </si>
  <si>
    <t>https://www.homedepot.com/p/Westinghouse-75W-Equivalent-Cool-Bright-R40-Dimmable-LED-Light-Bulb-3316200/300246986</t>
  </si>
  <si>
    <t>&lt;img src="https://images.homedepot-static.com/productImages/25a92cd7-01a3-4353-be14-45c820709f45/svn/westinghouse-led-bulbs-3316200-64_400_compressed.jpg" alt="75W Equivalent Cool Bright R40 Dimmable LED Light Bulb" /&gt;</t>
  </si>
  <si>
    <t>1516755273-280</t>
  </si>
  <si>
    <t>Model # DL15BR40827110D</t>
  </si>
  <si>
    <t>75W Equivalent Soft White BR40 Dimmable LED Light Bulb</t>
  </si>
  <si>
    <t>https://www.homedepot.com/p/Duracell-75W-Equivalent-Soft-White-BR40-Dimmable-LED-Light-Bulb-DL15BR40827110D/300832682</t>
  </si>
  <si>
    <t>&lt;img src="https://images.homedepot-static.com/productImages/0068baea-b31a-4fa7-8c2f-9511394f3024/svn/duracell-led-bulbs-dl15br40827110d-64_400_compressed.jpg" alt="75W Equivalent Soft White BR40 Dimmable LED Light Bulb" /&gt;</t>
  </si>
  <si>
    <t>1516755341-305</t>
  </si>
  <si>
    <t>Model # LED13DBR40DL9HT</t>
  </si>
  <si>
    <t>65W Equivalent Daylight (5000K) High Definition BR40 Dimmable LED Light Bulb</t>
  </si>
  <si>
    <t>https://www.homedepot.com/p/GE-65W-Equivalent-Daylight-5000K-High-Definition-BR40-Dimmable-LED-Light-Bulb-LED13DBR40DL9HT/207202976</t>
  </si>
  <si>
    <t>&lt;img src="https://images.homedepot-static.com/productImages/5bf45c8c-8265-491e-b2f6-55eea4cb1edb/svn/ge-led-bulbs-led13dbr40dl9ht-64_400_compressed.jpg" alt="65W Equivalent Daylight (5000K) High Definition BR40 Dimmable LED Light Bulb" /&gt;</t>
  </si>
  <si>
    <t>1516755358-311</t>
  </si>
  <si>
    <t>Model # BR30-Z3</t>
  </si>
  <si>
    <t>$1904
					/each
						(limit 35 per order)</t>
  </si>
  <si>
    <t>3M</t>
  </si>
  <si>
    <t>85W Equivalent Soft White BR30 Dimmable LED Light Bulb</t>
  </si>
  <si>
    <t>https://www.homedepot.com/p/3M-85W-Equivalent-Soft-White-BR30-Dimmable-LED-Light-Bulb-BR30-Z3/206265019</t>
  </si>
  <si>
    <t>&lt;img src="https://images.homedepot-static.com/productImages/f9e32687-a612-4917-8ca2-ea63439a26d5/svn/3m-led-bulbs-br30-z3-64_400_compressed.jpg" alt="85W Equivalent Soft White BR30 Dimmable LED Light Bulb" /&gt;</t>
  </si>
  <si>
    <t>1516754998-181</t>
  </si>
  <si>
    <t>Model # 4300000</t>
  </si>
  <si>
    <t>$1525
					/each
						(limit 35 per order)</t>
  </si>
  <si>
    <t>65W Equivalent Soft White R30 Dimmable Flood LED Light Bulb</t>
  </si>
  <si>
    <t>https://www.homedepot.com/p/Westinghouse-65W-Equivalent-Soft-White-R30-Dimmable-Flood-LED-Light-Bulb-4300000/206105551</t>
  </si>
  <si>
    <t>&lt;img src="https://images.homedepot-static.com/productImages/6c87edc1-ee9f-4d07-aed4-33fa0869f8ec/svn/westinghouse-led-bulbs-4300000-64_400_compressed.jpg" alt="65W Equivalent Soft White R30 Dimmable Flood LED Light Bulb" /&gt;</t>
  </si>
  <si>
    <t>1516755259-274</t>
  </si>
  <si>
    <t>Model # 4305020</t>
  </si>
  <si>
    <t>$4719
					/each</t>
  </si>
  <si>
    <t>50W Equivalent Warm White R20 Dimmable LED Light Bulb (6-Pack)</t>
  </si>
  <si>
    <t>https://www.homedepot.com/p/Westinghouse-50W-Equivalent-Warm-White-R20-Dimmable-LED-Light-Bulb-6-Pack-4305020/300273509</t>
  </si>
  <si>
    <t>&lt;img src="https://images.homedepot-static.com/productImages/904f7093-7a36-45a8-9730-d59a97ebf75d/svn/westinghouse-led-bulbs-4305020-64_400_compressed.jpg" alt="50W Equivalent Warm White R20 Dimmable LED Light Bulb (6-Pack)" /&gt;</t>
  </si>
  <si>
    <t>1516755070-203</t>
  </si>
  <si>
    <t>Model # 5305000</t>
  </si>
  <si>
    <t>$391
					/each</t>
  </si>
  <si>
    <t>50W Equivalent Soft White R20 Dimmable LED Light Bulb</t>
  </si>
  <si>
    <t>https://www.homedepot.com/p/Westinghouse-50W-Equivalent-Soft-White-R20-Dimmable-LED-Light-Bulb-5305000/300958110</t>
  </si>
  <si>
    <t>&lt;img src="https://images.homedepot-static.com/productImages/967f9e4c-6147-4a99-9207-c2a651736566/svn/westinghouse-led-bulbs-5305000-64_400_compressed.jpg" alt="50W Equivalent Soft White R20 Dimmable LED Light Bulb" /&gt;</t>
  </si>
  <si>
    <t>1516755228-262</t>
  </si>
  <si>
    <t>Model # 1003012703</t>
  </si>
  <si>
    <t>$1497
					/each
						(limit 4 per order)</t>
  </si>
  <si>
    <t>50W Equivalent Soft White BR20 Dimmable LED Light Bulb (3-Pack)</t>
  </si>
  <si>
    <t>https://www.homedepot.com/p/EcoSmart-50W-Equivalent-Soft-White-BR20-Dimmable-LED-Light-Bulb-3-Pack-1003012703/206702058</t>
  </si>
  <si>
    <t>&lt;img src="https://images.homedepot-static.com/productImages/3354812a-e0b8-40d7-9854-f2b7fbfa7b4f/svn/ecosmart-led-bulbs-1003012703-64_400_compressed.jpg" alt="50W Equivalent Soft White BR20 Dimmable LED Light Bulb (3-Pack)" /&gt;</t>
  </si>
  <si>
    <t>1516755446-343</t>
  </si>
  <si>
    <t>Model # 1003017802</t>
  </si>
  <si>
    <t>$1697
					/each
						(limit 4 per order)</t>
  </si>
  <si>
    <t>50W Equivalent Daylight BR20 Dimmable LED Light Bulb (3-Pack)</t>
  </si>
  <si>
    <t>https://www.homedepot.com/p/EcoSmart-50W-Equivalent-Daylight-BR20-Dimmable-LED-Light-Bulb-3-Pack-1003017802/300876305</t>
  </si>
  <si>
    <t>&lt;img src="https://images.homedepot-static.com/productImages/f429b903-b4b3-4f40-a6dd-8f0e5577e519/svn/ecosmart-led-bulbs-1003017802-64_400_compressed.jpg" alt="50W Equivalent Daylight BR20 Dimmable LED Light Bulb (3-Pack)" /&gt;</t>
  </si>
  <si>
    <t>1516755404-328</t>
  </si>
  <si>
    <t>Model # 3306300</t>
  </si>
  <si>
    <t>$2027
					/each
						(limit 35 per order)</t>
  </si>
  <si>
    <t>70W Equivalent Soft White R40 Reflector Dimmable Flood LED Light Bulb</t>
  </si>
  <si>
    <t>https://www.homedepot.com/p/Westinghouse-70W-Equivalent-Soft-White-R40-Reflector-Dimmable-Flood-LED-Light-Bulb-3306300/206482567</t>
  </si>
  <si>
    <t>&lt;img src="https://images.homedepot-static.com/productImages/ed6dbf20-3c08-4bf3-9f5c-a46633f11afc/svn/westinghouse-led-bulbs-3306300-64_400_compressed.jpg" alt="70W Equivalent Soft White R40 Reflector Dimmable Flood LED Light Bulb" /&gt;</t>
  </si>
  <si>
    <t>1516755325-299</t>
  </si>
  <si>
    <t>Model # ER20-2020e</t>
  </si>
  <si>
    <t>$1199
					/each</t>
  </si>
  <si>
    <t>50W Equivalent Warm White (2700K) R20 Dimmable MCOB LED Flood Light Bulb</t>
  </si>
  <si>
    <t>https://www.homedepot.com/p/Euri-Lighting-50W-Equivalent-Warm-White-2700K-R20-Dimmable-MCOB-LED-Flood-Light-Bulb-ER20-2020e/300079436</t>
  </si>
  <si>
    <t>&lt;img src="https://images.homedepot-static.com/productImages/164aa5ef-2622-44bf-b6a8-4d4547441106/svn/euri-lighting-led-bulbs-er20-2020e-64_400_compressed.jpg" alt="50W Equivalent Warm White (2700K) R20 Dimmable MCOB LED Flood Light Bulb" /&gt;</t>
  </si>
  <si>
    <t>1516755226-261</t>
  </si>
  <si>
    <t>Model # 1003015903</t>
  </si>
  <si>
    <t>https://www.homedepot.com/p/EcoSmart-75W-Equivalent-Soft-White-BR30-Dimmable-LED-Light-Bulb-2-Pack-1003015903/300876300</t>
  </si>
  <si>
    <t>&lt;img src="https://images.homedepot-static.com/productImages/55b3554b-a851-4fc0-8e52-378dbc8b430d/svn/ecosmart-led-bulbs-1003015903-64_400_compressed.jpg" alt="75W Equivalent Soft White BR30 Dimmable LED Light Bulb (2-Pack)" /&gt;</t>
  </si>
  <si>
    <t>1516755383-320</t>
  </si>
  <si>
    <t>Model # 4306300</t>
  </si>
  <si>
    <t>75W Equivalent Soft White R40 Dimmable LED Light Bulb</t>
  </si>
  <si>
    <t>https://www.homedepot.com/p/Westinghouse-75W-Equivalent-Soft-White-R40-Dimmable-LED-Light-Bulb-4306300/300246990</t>
  </si>
  <si>
    <t>&lt;img src="https://images.homedepot-static.com/productImages/dee2d117-f049-4ab9-9bd7-6a2ca996444e/svn/westinghouse-led-bulbs-4306300-64_400_compressed.jpg" alt="75W Equivalent Soft White R40 Dimmable LED Light Bulb" /&gt;</t>
  </si>
  <si>
    <t>1516755353-309</t>
  </si>
  <si>
    <t>Model # 1003018002</t>
  </si>
  <si>
    <t>$2488
					/each
						(limit 2 per order)</t>
  </si>
  <si>
    <t>https://www.homedepot.com/p/EcoSmart-65W-Equivalent-Daylight-BR30-Dimmable-LED-Light-Bulb-6-Pack-1003018002/300876288</t>
  </si>
  <si>
    <t>&lt;img src="https://images.homedepot-static.com/productImages/aab6cbf6-4a7c-4c06-805e-27a80b059ca1/svn/ecosmart-led-bulbs-1003018002-64_400_compressed.jpg" alt="65W Equivalent Daylight BR30 Dimmable LED Light Bulb (6-Pack)" /&gt;</t>
  </si>
  <si>
    <t>1516755452-345</t>
  </si>
  <si>
    <t>Model # R20DM/10KLED/MP/6</t>
  </si>
  <si>
    <t>$2597
					/each</t>
  </si>
  <si>
    <t>45W Equivalent Soft White R20 Dimmable LED Light Bulb Maintenance Pack (6-Pack)</t>
  </si>
  <si>
    <t>https://www.homedepot.com/p/Feit-Electric-45W-Equivalent-Soft-White-R20-Dimmable-LED-Light-Bulb-Maintenance-Pack-6-Pack-R20DM-10KLED-MP-6/206974992</t>
  </si>
  <si>
    <t>&lt;img src="https://images.homedepot-static.com/productImages/39af9ddd-b725-4421-bafc-087cbb4ba07c/svn/feit-electric-led-bulbs-r20dm-10kled-mp-6-64_400_compressed.jpg" alt="45W Equivalent Soft White R20 Dimmable LED Light Bulb Maintenance Pack (6-Pack)" /&gt;</t>
  </si>
  <si>
    <t>1516755502-361</t>
  </si>
  <si>
    <t>Model # B306527HB223</t>
  </si>
  <si>
    <t>$1198
					/set</t>
  </si>
  <si>
    <t>65W Equivalent Warm White BR30 Dimmable Led Light Bulb (2-Pack)</t>
  </si>
  <si>
    <t>https://www.homedepot.com/p/Honeywell-65W-Equivalent-Warm-White-BR30-Dimmable-Led-Light-Bulb-2-Pack-B306527HB223/207051786</t>
  </si>
  <si>
    <t>&lt;img src="https://images.homedepot-static.com/productImages/3c540290-9530-49c2-8700-d560f664d250/svn/honeywell-led-bulbs-b306527hb223-64_400_compressed.jpg" alt="65W Equivalent Warm White BR30 Dimmable Led Light Bulb (2-Pack)" /&gt;</t>
  </si>
  <si>
    <t>1516755336-304</t>
  </si>
  <si>
    <t>Model # 5305520</t>
  </si>
  <si>
    <t>$3997
					/package</t>
  </si>
  <si>
    <t>https://www.homedepot.com/p/Westinghouse-65W-Equivalent-Soft-White-BR30-Dimmable-LED-Light-Bulb-6-Pack-5305520/300273516</t>
  </si>
  <si>
    <t>&lt;img src="https://images.homedepot-static.com/productImages/1d8855b4-57c0-4a20-82df-9746956d99e9/svn/westinghouse-led-bulbs-5305520-64_400_compressed.jpg" alt="65W Equivalent Soft White BR30 Dimmable LED Light Bulb (6-Pack)" /&gt;</t>
  </si>
  <si>
    <t>1516755050-196</t>
  </si>
  <si>
    <t>Model # 4316100</t>
  </si>
  <si>
    <t>$797
					/each</t>
  </si>
  <si>
    <t>https://www.homedepot.com/p/Westinghouse-50W-Equivalent-Bright-White-R20-Dimmable-LED-Light-Bulb-4316100/300958111</t>
  </si>
  <si>
    <t>&lt;img src="https://images.homedepot-static.com/productImages/ae67b6fb-1e66-4253-b048-502a36ca5a18/svn/westinghouse-led-bulbs-4316100-64_400_compressed.jpg" alt="50W Equivalent Bright White R20 Dimmable LED Light Bulb" /&gt;</t>
  </si>
  <si>
    <t>1516755251-271</t>
  </si>
  <si>
    <t>Model # SBR40-11050FLFD-12DE26-1-11</t>
  </si>
  <si>
    <t>$1586
					/each
						(limit 6 per order)</t>
  </si>
  <si>
    <t>85W Equivalent Daylight (5000K) BR40 Dimmable LED Flood Light</t>
  </si>
  <si>
    <t>https://www.homedepot.com/p/Cree-85W-Equivalent-Daylight-5000K-BR40-Dimmable-LED-Flood-Light-SBR40-11050FLFD-12DE26-1-11/207136086</t>
  </si>
  <si>
    <t>&lt;img src="https://images.homedepot-static.com/productImages/18de7730-cce3-4954-a170-60504094905c/svn/cree-led-bulbs-sbr40-11050flfd-12de26-1-11-64_400_compressed.jpg" alt="85W Equivalent Daylight (5000K) BR40 Dimmable LED Flood Light" /&gt;</t>
  </si>
  <si>
    <t>1516755468-350</t>
  </si>
  <si>
    <t>Model # 39037</t>
  </si>
  <si>
    <t>$2614
					/each</t>
  </si>
  <si>
    <t>Globe Electric</t>
  </si>
  <si>
    <t>https://www.homedepot.com/p/Globe-Electric-65W-Equivalent-Daylight-BR30-Dimmable-LED-Light-Bulb-6-Pack-39037/300525086</t>
  </si>
  <si>
    <t>&lt;img src="https://images.homedepot-static.com/productImages/e785a239-3da7-4653-8f84-975b9a6bb4b8/svn/globe-electric-led-bulbs-39037-64_400_compressed.jpg" alt="65W Equivalent Daylight BR30 Dimmable LED Light Bulb (6-Pack)" /&gt;</t>
  </si>
  <si>
    <t>1516755385-321</t>
  </si>
  <si>
    <t>Model # LED10DR30DL9-HT2</t>
  </si>
  <si>
    <t>$1897
					/each</t>
  </si>
  <si>
    <t>65W Equivalent Daylight (5000K) High Definition BR30 Dimmable LED Light Bulb (2-Pack)</t>
  </si>
  <si>
    <t>https://www.homedepot.com/p/GE-65W-Equivalent-Daylight-5000K-High-Definition-BR30-Dimmable-LED-Light-Bulb-2-Pack-LED10DR30DL9-HT2/207202973</t>
  </si>
  <si>
    <t>&lt;img src="https://images.homedepot-static.com/productImages/fa9f1f6f-f30a-42a6-89e8-11bb228a029f/svn/ge-led-bulbs-led10dr30dl9-ht2-64_400_compressed.jpg" alt="65W Equivalent Daylight (5000K) High Definition BR30 Dimmable LED Light Bulb (2-Pack)" /&gt;</t>
  </si>
  <si>
    <t>1516755117-220</t>
  </si>
  <si>
    <t>Model # 98983</t>
  </si>
  <si>
    <t>$1129
					/each
						(limit 35 per order)</t>
  </si>
  <si>
    <t>Verbatim</t>
  </si>
  <si>
    <t>65W Equivalent Warm White BR30 LED Light Bulb</t>
  </si>
  <si>
    <t>https://www.homedepot.com/p/Verbatim-65W-Equivalent-Warm-White-BR30-LED-Light-Bulb-98983/206398792</t>
  </si>
  <si>
    <t>&lt;img src="https://images.homedepot-static.com/productImages/548f19e3-1132-4868-b97f-d09a8617949a/svn/verbatim-led-bulbs-98983-64_400_compressed.jpg" alt="65W Equivalent Warm White BR30 LED Light Bulb" /&gt;</t>
  </si>
  <si>
    <t>1516755233-264</t>
  </si>
  <si>
    <t>Model # 98983-6pk</t>
  </si>
  <si>
    <t>$6970
					/package
						(limit 35 per order)</t>
  </si>
  <si>
    <t>65W Equivalent Warm White BR30 LED Light Bulb (6-Pack)</t>
  </si>
  <si>
    <t>https://www.homedepot.com/p/Verbatim-65W-Equivalent-Warm-White-BR30-LED-Light-Bulb-6-Pack-98983-6pk/206398793</t>
  </si>
  <si>
    <t>&lt;img src="https://images.homedepot-static.com/productImages/b67d10c9-7bb3-4778-98ce-44296416c29c/svn/verbatim-led-bulbs-98983-6pk-64_400_compressed.jpg" alt="65W Equivalent Warm White BR30 LED Light Bulb (6-Pack)" /&gt;</t>
  </si>
  <si>
    <t>1516755122-222</t>
  </si>
  <si>
    <t>Model # ER20-2000e</t>
  </si>
  <si>
    <t>$973
					/each</t>
  </si>
  <si>
    <t>50W Equivalent Soft White (3000K) R20 Dimmable MCOB LED Flood Light Bulb</t>
  </si>
  <si>
    <t>https://www.homedepot.com/p/Euri-Lighting-50W-Equivalent-Soft-White-3000K-R20-Dimmable-MCOB-LED-Flood-Light-Bulb-ER20-2000e/300079416</t>
  </si>
  <si>
    <t>&lt;img src="https://images.homedepot-static.com/productImages/900418e1-5209-4540-a4b4-55b2c8669abb/svn/euri-lighting-led-bulbs-er20-2000e-64_400_compressed.jpg" alt="50W Equivalent Soft White (3000K) R20 Dimmable MCOB LED Flood Light Bulb" /&gt;</t>
  </si>
  <si>
    <t>1516755317-296</t>
  </si>
  <si>
    <t>Model # EB30-2000</t>
  </si>
  <si>
    <t>$823
					/each</t>
  </si>
  <si>
    <t>50W Equivalent Soft White (3000K) BR30 Dimmable SMD LED Flood Light Bulb</t>
  </si>
  <si>
    <t>https://www.homedepot.com/p/Euri-Lighting-50W-Equivalent-Soft-White-3000K-BR30-Dimmable-SMD-LED-Flood-Light-Bulb-EB30-2000/207034490</t>
  </si>
  <si>
    <t>&lt;img src="https://images.homedepot-static.com/productImages/b72542ae-8d26-49c3-908d-adf556da467a/svn/euri-lighting-led-bulbs-eb30-2000-64_400_compressed.jpg" alt="50W Equivalent Soft White (3000K) BR30 Dimmable SMD LED Flood Light Bulb" /&gt;</t>
  </si>
  <si>
    <t>1516755102-214</t>
  </si>
  <si>
    <t>Model # 4305000</t>
  </si>
  <si>
    <t>$714
					/each</t>
  </si>
  <si>
    <t>50W Equivalent Warm White R20 Dimmable LED Light Bulb</t>
  </si>
  <si>
    <t>https://www.homedepot.com/p/Westinghouse-50W-Equivalent-Warm-White-R20-Dimmable-LED-Light-Bulb-4305000/206864688</t>
  </si>
  <si>
    <t>&lt;img src="https://images.homedepot-static.com/productImages/30510d34-b0ea-4ace-bbde-230e18ee3302/svn/westinghouse-led-bulbs-4305000-64_400_compressed.jpg" alt="50W Equivalent Warm White R20 Dimmable LED Light Bulb" /&gt;</t>
  </si>
  <si>
    <t>1516755032-190</t>
  </si>
  <si>
    <t>Model # BPR14DM/LED</t>
  </si>
  <si>
    <t>$897
					/each
						(limit 35 per order)</t>
  </si>
  <si>
    <t>40W Equivalent Soft White R14 Dimmable LED Light Bulb</t>
  </si>
  <si>
    <t>https://www.homedepot.com/p/Feit-Electric-40W-Equivalent-Soft-White-R14-Dimmable-LED-Light-Bulb-BPR14DM-LED/206619330</t>
  </si>
  <si>
    <t>&lt;img src="https://images.homedepot-static.com/productImages/e9e13995-edd4-463a-ba3f-64c1a9afa719/svn/feit-electric-led-bulbs-bpr14dm-led-64_400_compressed.jpg" alt="40W Equivalent Soft White R14 Dimmable LED Light Bulb" /&gt;</t>
  </si>
  <si>
    <t>1516755488-356</t>
  </si>
  <si>
    <t>Model # DL13BR30827110D</t>
  </si>
  <si>
    <t>$1032
					/each</t>
  </si>
  <si>
    <t>https://www.homedepot.com/p/Duracell-65W-Equivalent-Soft-White-BR30-Dimmable-LED-Light-Bulb-DL13BR30827110D/300832675</t>
  </si>
  <si>
    <t>&lt;img src="https://images.homedepot-static.com/productImages/484e31d7-8bf1-4a05-9daf-3997d9e14307/svn/duracell-led-bulbs-dl13br30827110d-64_400_compressed.jpg" alt="65W Equivalent Soft White BR30 Dimmable LED Light Bulb" /&gt;</t>
  </si>
  <si>
    <t>1516755079-206</t>
  </si>
  <si>
    <t>Reveal</t>
  </si>
  <si>
    <t>Model # LED11DR304RVLHT2</t>
  </si>
  <si>
    <t>$1997
					/each
						(limit 6 per order)</t>
  </si>
  <si>
    <t>65W Equivalent Reveal (2850K) High Definition BR30 Dimmable LED Light Bulb (2-Pack)</t>
  </si>
  <si>
    <t>https://www.homedepot.com/p/GE-65W-Equivalent-Reveal-2850K-High-Definition-BR30-Dimmable-LED-Light-Bulb-2-Pack-LED11DR304RVLHT2/207202974</t>
  </si>
  <si>
    <t>&lt;img src="https://images.homedepot-static.com/productImages/a55a71e7-6a9f-41bf-98a4-8e9333f7802d/svn/ge-led-bulbs-led11dr304rvlht2-64_400_compressed.jpg" alt="65W Equivalent Reveal (2850K) High Definition BR30 Dimmable LED Light Bulb (2-Pack)" /&gt;</t>
  </si>
  <si>
    <t>1516755153-233</t>
  </si>
  <si>
    <t>Model # 179520</t>
  </si>
  <si>
    <t>$9264
					/each</t>
  </si>
  <si>
    <t>65-W Equivalence Soft White Multi Application BR30 and BR40 LED Light Bulb Value Pack</t>
  </si>
  <si>
    <t>https://www.homedepot.com/p/Philips-65-W-Equivalence-Soft-White-Multi-Application-BR30-and-BR40-LED-Light-Bulb-Value-Pack-179520/206697725</t>
  </si>
  <si>
    <t>&lt;img src="https://images.homedepot-static.com/productImages/06c61a65-01f1-47fb-82fb-dd1ddca4c3f6/svn/philips-led-bulbs-179520-64_400_compressed.jpg" alt="65-W Equivalence Soft White Multi Application BR30 and BR40 LED Light Bulb Value Pack" /&gt;</t>
  </si>
  <si>
    <t>1516755211-255</t>
  </si>
  <si>
    <t>Model # 465203</t>
  </si>
  <si>
    <t>65-Watt Equivalent Soft White CRI90 BR30 Dimmable LED Light Bulb</t>
  </si>
  <si>
    <t>https://www.homedepot.com/p/Philips-65-Watt-Equivalent-Soft-White-CRI90-BR30-Dimmable-LED-Light-Bulb-465203/207106640</t>
  </si>
  <si>
    <t>&lt;img src="https://images.homedepot-static.com/productImages/68b8f261-dade-47e7-a28f-ee709a5d54b8/svn/philips-led-bulbs-465203-64_400_compressed.jpg" alt="65-Watt Equivalent Soft White CRI90 BR30 Dimmable LED Light Bulb" /&gt;</t>
  </si>
  <si>
    <t>1516755423-335</t>
  </si>
  <si>
    <t>Model # 465996</t>
  </si>
  <si>
    <t>$1997
					/each
						(limit 4 per order)</t>
  </si>
  <si>
    <t>65W Equivalent Soft White with Warm Glow BR30 Dimmable LED Energy Star Light Bulb (3-Pack)</t>
  </si>
  <si>
    <t>https://www.homedepot.com/p/Philips-65W-Equivalent-Soft-White-with-Warm-Glow-BR30-Dimmable-LED-Energy-Star-Light-Bulb-3-Pack-465996/207106653</t>
  </si>
  <si>
    <t>&lt;img src="https://images.homedepot-static.com/productImages/d1a4a08a-62c7-4f71-bc0f-d5994ea21fb2/svn/philips-led-bulbs-465996-64_400_compressed.jpg" alt="65W Equivalent Soft White with Warm Glow BR30 Dimmable LED Energy Star Light Bulb (3-Pack)" /&gt;</t>
  </si>
  <si>
    <t>1516755542-375</t>
  </si>
  <si>
    <t>Model # ER20-2050e</t>
  </si>
  <si>
    <t>50W Equivalent Cool White (5000K) R20 Dimmable MCOB LED Flood Light Bulb</t>
  </si>
  <si>
    <t>https://www.homedepot.com/p/Euri-Lighting-50W-Equivalent-Cool-White-5000K-R20-Dimmable-MCOB-LED-Flood-Light-Bulb-ER20-2050e/300079444</t>
  </si>
  <si>
    <t>&lt;img src="https://images.homedepot-static.com/productImages/9f44bd7e-5aba-4f93-9e3a-2143c1fdb9f8/svn/euri-lighting-led-bulbs-er20-2050e-64_400_compressed.jpg" alt="50W Equivalent Cool White (5000K) R20 Dimmable MCOB LED Flood Light Bulb" /&gt;</t>
  </si>
  <si>
    <t>1516755334-303</t>
  </si>
  <si>
    <t>Model # 459826</t>
  </si>
  <si>
    <t>$1097
					/each
						(limit 6 per order)</t>
  </si>
  <si>
    <t>65W Equivalent Daylight BR40 Dimmable LED Energy Star Flood Light Bulb (E)*</t>
  </si>
  <si>
    <t>https://www.homedepot.com/p/Philips-65W-Equivalent-Daylight-BR40-Dimmable-LED-Energy-Star-Flood-Light-Bulb-E-459826/206517172</t>
  </si>
  <si>
    <t>&lt;img src="https://images.homedepot-static.com/productImages/139c1144-5f7d-4e83-9680-af554e20394b/svn/philips-led-bulbs-459826-64_400_compressed.jpg" alt="65W Equivalent Daylight BR40 Dimmable LED Energy Star Flood Light Bulb (E)*" /&gt;</t>
  </si>
  <si>
    <t>1516755495-359</t>
  </si>
  <si>
    <t>Model # 457002</t>
  </si>
  <si>
    <t>$997
					/each
						(limit 12 per order)</t>
  </si>
  <si>
    <t>65W Equivalent Soft White BR40 Dimmable with Warm Glow Light Effect LED Light Bulb (E)*</t>
  </si>
  <si>
    <t>https://www.homedepot.com/p/Philips-65W-Equivalent-Soft-White-BR40-Dimmable-with-Warm-Glow-Light-Effect-LED-Light-Bulb-E-457002/206357794</t>
  </si>
  <si>
    <t>&lt;img src="https://images.homedepot-static.com/productImages/ce5ab1e7-f137-4980-8069-427ed303e6fb/svn/philips-led-bulbs-457002-64_400_compressed.jpg" alt="65W Equivalent Soft White BR40 Dimmable with Warm Glow Light Effect LED Light Bulb (E)*" /&gt;</t>
  </si>
  <si>
    <t>1516755482-354</t>
  </si>
  <si>
    <t>Model # 179500-2</t>
  </si>
  <si>
    <t>$6764
					/each
						(limit 35 per order)</t>
  </si>
  <si>
    <t>60W Equivalent Soft White A19 Dimmable LED (6) and 65W Equivalent Soft White BR30 Dimmable LED (2) Value Pack</t>
  </si>
  <si>
    <t>https://www.homedepot.com/p/Philips-60W-Equivalent-Soft-White-A19-Dimmable-LED-6-and-65W-Equivalent-Soft-White-BR30-Dimmable-LED-2-Value-Pack-179500-2/206879141</t>
  </si>
  <si>
    <t>&lt;img src="https://images.homedepot-static.com/productImages/9a0932cb-463b-42c0-9b15-9bb2b8cdcf7a/svn/philips-led-bulbs-179500-2-64_400_compressed.jpg" alt="60W Equivalent Soft White A19 Dimmable LED (6) and 65W Equivalent Soft White BR30 Dimmable LED (2) Value Pack" /&gt;</t>
  </si>
  <si>
    <t>1516755196-248</t>
  </si>
  <si>
    <t>Model # 39036</t>
  </si>
  <si>
    <t>$2471
					/each</t>
  </si>
  <si>
    <t>65W Equivalent Warm Light BR30 Dimmable LED Light Bulb (6-Pack)</t>
  </si>
  <si>
    <t>https://www.homedepot.com/p/Globe-Electric-65W-Equivalent-Warm-Light-BR30-Dimmable-LED-Light-Bulb-6-Pack-39036/300525084</t>
  </si>
  <si>
    <t>&lt;img src="https://images.homedepot-static.com/productImages/30d32a40-bd60-4c56-9715-4695cb7b5b54/svn/globe-electric-led-bulbs-39036-64_400_compressed.jpg" alt="65W Equivalent Warm Light BR30 Dimmable LED Light Bulb (6-Pack)" /&gt;</t>
  </si>
  <si>
    <t>1516755355-310</t>
  </si>
  <si>
    <t>Model # 457069</t>
  </si>
  <si>
    <t>$777
					/each
						(limit 12 per order)</t>
  </si>
  <si>
    <t>65W Equivalent Soft White BR30 Dimmable LED Warm Glow Effect Light Bulb (E)*</t>
  </si>
  <si>
    <t>https://www.homedepot.com/p/Philips-65W-Equivalent-Soft-White-BR30-Dimmable-LED-Warm-Glow-Effect-Light-Bulb-E-457069/206341869</t>
  </si>
  <si>
    <t>&lt;img src="https://images.homedepot-static.com/productImages/589478b9-7f77-41ac-8aa8-6af8050a9342/svn/philips-led-bulbs-457069-64_400_compressed.jpg" alt="65W Equivalent Soft White BR30 Dimmable LED Warm Glow Effect Light Bulb (E)*" /&gt;</t>
  </si>
  <si>
    <t>1516755430-337</t>
  </si>
  <si>
    <t>Model # 5300000</t>
  </si>
  <si>
    <t>https://www.homedepot.com/p/Westinghouse-65W-Equivalent-Soft-White-R30-Dimmable-LED-Light-Bulb-5300000/300246980</t>
  </si>
  <si>
    <t>&lt;img src="https://images.homedepot-static.com/productImages/9756dc5c-0923-423f-b408-ff4795f08e72/svn/westinghouse-led-bulbs-5300000-64_400_compressed.jpg" alt="65W Equivalent Soft White R30 Dimmable LED Light Bulb" /&gt;</t>
  </si>
  <si>
    <t>1516755261-275</t>
  </si>
  <si>
    <t>Model # 423798</t>
  </si>
  <si>
    <t>$4194
					/case
						(limit 35 per order)</t>
  </si>
  <si>
    <t>65W Equivalent Soft White (2700K) BR30 Dimmable LED Floodlight Bulbs (2-Pack)</t>
  </si>
  <si>
    <t>https://www.homedepot.com/p/Philips-65W-Equivalent-Soft-White-2700K-BR30-Dimmable-LED-Floodlight-Bulbs-2-Pack-423798/204723747</t>
  </si>
  <si>
    <t>&lt;img src="https://images.homedepot-static.com/productImages/9a513e6b-0d1e-4dae-b53f-f5adbfe719f2/svn/philips-led-bulbs-423798-64_400_compressed.jpg" alt="65W Equivalent Soft White (2700K) BR30 Dimmable LED Floodlight Bulbs (2-Pack)" /&gt;</t>
  </si>
  <si>
    <t>1516755014-185</t>
  </si>
  <si>
    <t>Model # 3316300</t>
  </si>
  <si>
    <t>85W Equivalent Soft White R40 Dimmable LED Light Bulb</t>
  </si>
  <si>
    <t>https://www.homedepot.com/p/Westinghouse-85W-Equivalent-Soft-White-R40-Dimmable-LED-Light-Bulb-3316300/300246979</t>
  </si>
  <si>
    <t>&lt;img src="https://images.homedepot-static.com/productImages/bf726e41-651f-4224-b4f3-4f43cd283ba8/svn/westinghouse-led-bulbs-3316300-64_400_compressed.jpg" alt="85W Equivalent Soft White R40 Dimmable LED Light Bulb" /&gt;</t>
  </si>
  <si>
    <t>1516755282-283</t>
  </si>
  <si>
    <t>Model # GD8WH5009FK0US</t>
  </si>
  <si>
    <t>$1297
					/each
						(limit 35 per order)</t>
  </si>
  <si>
    <t>Samsung</t>
  </si>
  <si>
    <t>65W Equivalent Soft White (2700K) BR30 Dimmable LED Flood Light Bulb</t>
  </si>
  <si>
    <t>https://www.homedepot.com/p/Samsung-65W-Equivalent-Soft-White-2700K-BR30-Dimmable-LED-Flood-Light-Bulb-GD8WH5009FK0US/205595705</t>
  </si>
  <si>
    <t>&lt;img src="https://images.homedepot-static.com/productImages/153c01cd-17fa-4492-a26f-356d1cb373dc/svn/samsung-led-bulbs-gd8wh5009fk0us-64_400_compressed.jpg" alt="65W Equivalent Soft White (2700K) BR30 Dimmable LED Flood Light Bulb" /&gt;</t>
  </si>
  <si>
    <t>1516755249-270</t>
  </si>
  <si>
    <t>Model # RLVBR306527ND12</t>
  </si>
  <si>
    <t>$4299
					/each</t>
  </si>
  <si>
    <t>65W Equivalent Soft White BR30 Non Dimmable LED Flood Light Bulb (12-Pack)</t>
  </si>
  <si>
    <t>https://www.homedepot.com/p/TCP-65W-Equivalent-Soft-White-BR30-Non-Dimmable-LED-Flood-Light-Bulb-12-Pack-RLVBR306527ND12/300243381</t>
  </si>
  <si>
    <t>&lt;img src="https://images.homedepot-static.com/productImages/8842c786-4be3-4274-9458-f42af0240fb0/svn/tcp-led-bulbs-rlvbr306527nd12-64_400_compressed.jpg" alt="65W Equivalent Soft White BR30 Non Dimmable LED Flood Light Bulb (12-Pack)" /&gt;</t>
  </si>
  <si>
    <t>1516755209-254</t>
  </si>
  <si>
    <t>Model # LED10DR30SW9-HT2</t>
  </si>
  <si>
    <t>$1797
					/each
						(limit 6 per order)</t>
  </si>
  <si>
    <t>65W Equivalent Soft White (2700K) High Definition BR30 Dimmable LED Light Bulb (2-Pack)</t>
  </si>
  <si>
    <t>https://www.homedepot.com/p/GE-65W-Equivalent-Soft-White-2700K-High-Definition-BR30-Dimmable-LED-Light-Bulb-2-Pack-LED10DR30SW9-HT2/207202972</t>
  </si>
  <si>
    <t>&lt;img src="https://images.homedepot-static.com/productImages/f0efa13a-0d2c-44e6-a8db-4c168852f49d/svn/ge-led-bulbs-led10dr30sw9-ht2-64_400_compressed.jpg" alt="65W Equivalent Soft White (2700K) High Definition BR30 Dimmable LED Light Bulb (2-Pack)" /&gt;</t>
  </si>
  <si>
    <t>1516755155-234</t>
  </si>
  <si>
    <t>Model # SBR30-06527FLFD-12DE26-1-13</t>
  </si>
  <si>
    <t>$2497
					/each
						(limit 4 per order)</t>
  </si>
  <si>
    <t>65W Equivalent Soft White (2700K) BR30 Dimmable LED Light Bulb (3-Pack)</t>
  </si>
  <si>
    <t>https://www.homedepot.com/p/Cree-65W-Equivalent-Soft-White-2700K-BR30-Dimmable-LED-Light-Bulb-3-Pack-SBR30-06527FLFD-12DE26-1-13/207086703</t>
  </si>
  <si>
    <t>&lt;img src="https://images.homedepot-static.com/productImages/5e06901d-07e0-4647-9b84-8d6fb500b1b2/svn/cree-led-bulbs-sbr30-06527flfd-12de26-1-13-64_400_compressed.jpg" alt="65W Equivalent Soft White (2700K) BR30 Dimmable LED Light Bulb (3-Pack)" /&gt;</t>
  </si>
  <si>
    <t>1516755536-373</t>
  </si>
  <si>
    <t>Model # DL8R20827110D</t>
  </si>
  <si>
    <t>$687
					/each</t>
  </si>
  <si>
    <t>https://www.homedepot.com/p/Duracell-45W-Equivalent-Soft-White-R20-Dimmable-LED-Light-Bulb-DL8R20827110D/300832678</t>
  </si>
  <si>
    <t>&lt;img src="https://images.homedepot-static.com/productImages/b0949d3b-7c39-41f0-961b-09a7debe2a2c/svn/duracell-led-bulbs-dl8r20827110d-64_400_compressed.jpg" alt="45W Equivalent Soft White R20 Dimmable LED Light Bulb" /&gt;</t>
  </si>
  <si>
    <t>1516755296-289</t>
  </si>
  <si>
    <t>Model # 98789</t>
  </si>
  <si>
    <t>$1175
					/each
						(limit 35 per order)</t>
  </si>
  <si>
    <t>https://www.homedepot.com/p/Verbatim-65W-Equivalent-Warm-White-BR30-LED-Light-Bulb-98789/206398794</t>
  </si>
  <si>
    <t>&lt;img src="https://images.homedepot-static.com/productImages/384ea707-b663-42a5-852d-1a0231b7eaa7/svn/verbatim-led-bulbs-98789-64_400_compressed.jpg" alt="65W Equivalent Warm White BR30 LED Light Bulb" /&gt;</t>
  </si>
  <si>
    <t>1516755113-218</t>
  </si>
  <si>
    <t>Model # 452417</t>
  </si>
  <si>
    <t>$3521
					/each
						(limit 35 per order)</t>
  </si>
  <si>
    <t>SlimStyle 65W Equivalent Soft White BR30 Dimmable LED Light Bulb (6-Pack)</t>
  </si>
  <si>
    <t>https://www.homedepot.com/p/Philips-SlimStyle-65W-Equivalent-Soft-White-BR30-Dimmable-LED-Light-Bulb-6-Pack-452417/206441017</t>
  </si>
  <si>
    <t>&lt;img src="https://images.homedepot-static.com/productImages/3cbdd799-d66b-439e-94f9-186065c841c4/svn/philips-led-bulbs-452417-64_400_compressed.jpg" alt="SlimStyle 65W Equivalent Soft White BR30 Dimmable LED Light Bulb (6-Pack)" /&gt;</t>
  </si>
  <si>
    <t>1516755059-199</t>
  </si>
  <si>
    <t>Model # BR40/DM/5K/LED/4</t>
  </si>
  <si>
    <t>$6185
					/case</t>
  </si>
  <si>
    <t>65W Equivalent Daylight (5000K) BR40 Dimmable LED Light Bulb (Case of 4)</t>
  </si>
  <si>
    <t>https://www.homedepot.com/p/Feit-Electric-65W-Equivalent-Daylight-5000K-BR40-Dimmable-LED-Light-Bulb-Case-of-4-BR40-DM-5K-LED-4/207142255</t>
  </si>
  <si>
    <t>&lt;img src="https://images.homedepot-static.com/productImages/63a7e531-ba7f-4348-bd0c-44182b89e16d/svn/feit-electric-led-bulbs-br40-dm-5k-led-4-64_400_compressed.jpg" alt="65W Equivalent Daylight (5000K) BR40 Dimmable LED Light Bulb (Case of 4)" /&gt;</t>
  </si>
  <si>
    <t>1516755242-267</t>
  </si>
  <si>
    <t>Model # ER40-1000</t>
  </si>
  <si>
    <t>$1441
					/each
						(limit 35 per order)</t>
  </si>
  <si>
    <t>100W Equivalent Warm White BR40 Dimmable LED Flood Light Bulb</t>
  </si>
  <si>
    <t>https://www.homedepot.com/p/Euri-Lighting-100W-Equivalent-Warm-White-BR40-Dimmable-LED-Flood-Light-Bulb-ER40-1000/205864820</t>
  </si>
  <si>
    <t>&lt;img src="https://images.homedepot-static.com/productImages/ca807b30-3756-4fd1-8531-a5b5fec99aab/svn/euri-lighting-led-bulbs-er40-1000-64_400_compressed.jpg" alt="100W Equivalent Warm White BR40 Dimmable LED Flood Light Bulb" /&gt;</t>
  </si>
  <si>
    <t>1516755344-306</t>
  </si>
  <si>
    <t>$897
					/each
						(limit 12 per order)</t>
  </si>
  <si>
    <t>https://www.homedepot.com/p/Philips-65W-Equivalent-Daylight-BR30-Dimmable-LED-Light-Bulb-457085/206355726</t>
  </si>
  <si>
    <t>&lt;img src="https://images.homedepot-static.com/productImages/153a0745-48ae-4034-bec9-723a35183dfa/svn/philips-led-bulbs-457085-64_400_compressed.jpg" alt="65W Equivalent Daylight BR30 Dimmable LED Light Bulb" /&gt;</t>
  </si>
  <si>
    <t>1516755492-358</t>
  </si>
  <si>
    <t>Model # 455444</t>
  </si>
  <si>
    <t>$4020
					/case
						(limit 35 per order)</t>
  </si>
  <si>
    <t>SlimStyle 65W Equivalent Soft White BR30 Dimmable LED with CRI 90 Flood Light Bulb (4-Pack)</t>
  </si>
  <si>
    <t>https://www.homedepot.com/p/Philips-SlimStyle-65W-Equivalent-Soft-White-BR30-Dimmable-LED-with-CRI-90-Flood-Light-Bulb-4-Pack-455444/205887193</t>
  </si>
  <si>
    <t>&lt;img src="https://images.homedepot-static.com/productImages/fb4aa665-611f-4746-8a55-1304f36252e1/svn/philips-led-bulbs-455444-64_400_compressed.jpg" alt="SlimStyle 65W Equivalent Soft White BR30 Dimmable LED with CRI 90 Flood Light Bulb (4-Pack)" /&gt;</t>
  </si>
  <si>
    <t>1516755415-332</t>
  </si>
  <si>
    <t>Model # 0316200</t>
  </si>
  <si>
    <t>$2062
					/each
						(limit 35 per order)</t>
  </si>
  <si>
    <t>70W Equivalent Bright White R40 Reflector Dimmable Flood LED Light Bulb</t>
  </si>
  <si>
    <t>https://www.homedepot.com/p/Westinghouse-70W-Equivalent-Bright-White-R40-Reflector-Dimmable-Flood-LED-Light-Bulb-0316200/206481340</t>
  </si>
  <si>
    <t>&lt;img src="https://images.homedepot-static.com/productImages/c91b76ff-ab84-438e-95c1-2115beaf0e91/svn/westinghouse-led-bulbs-0316200-64_400_compressed.jpg" alt="70W Equivalent Bright White R40 Reflector Dimmable Flood LED Light Bulb" /&gt;</t>
  </si>
  <si>
    <t>1516755255-273</t>
  </si>
  <si>
    <t>Model # ECS R20 50WE CW 120 G2 BL</t>
  </si>
  <si>
    <t>$272
					/each
						(limit 12 per order)</t>
  </si>
  <si>
    <t>50W Equivalent Daylight R20 LED Light Bulb</t>
  </si>
  <si>
    <t>https://www.homedepot.com/p/EcoSmart-50W-Equivalent-Daylight-R20-LED-Light-Bulb-ECS-R20-50WE-CW-120-G2-BL/206344872</t>
  </si>
  <si>
    <t>&lt;img src="https://images.homedepot-static.com/productImages/99481568-78c6-408c-b467-95ea8e11389c/svn/ecosmart-led-bulbs-ecs-r20-50we-cw-120-g2-bl-64_400_compressed.jpg" alt="50W Equivalent Daylight R20 LED Light Bulb" /&gt;</t>
  </si>
  <si>
    <t>1516755307-292</t>
  </si>
  <si>
    <t>Model # RLVBR306550ND12</t>
  </si>
  <si>
    <t>65W Equivalent Daylight BR30 Non Dimmable LED Flood Light Bulb (12-Pack)</t>
  </si>
  <si>
    <t>https://www.homedepot.com/p/TCP-65W-Equivalent-Daylight-BR30-Non-Dimmable-LED-Flood-Light-Bulb-12-Pack-RLVBR306550ND12/300243394</t>
  </si>
  <si>
    <t>&lt;img src="https://images.homedepot-static.com/productImages/133a138c-fd5a-40eb-baf9-b7b31a352659/svn/tcp-led-bulbs-rlvbr306550nd12-64_400_compressed.jpg" alt="65W Equivalent Daylight BR30 Non Dimmable LED Flood Light Bulb (12-Pack)" /&gt;</t>
  </si>
  <si>
    <t>1516755380-319</t>
  </si>
  <si>
    <t>Model # SBR30-06550FLFD-12DE26-1-13</t>
  </si>
  <si>
    <t>$2597
					/each
						(limit 4 per order)</t>
  </si>
  <si>
    <t>65W Equivalent Daylight (5000K) BR30 Dimmable LED Light Bulb (3-Pack)</t>
  </si>
  <si>
    <t>https://www.homedepot.com/p/Cree-65W-Equivalent-Daylight-5000K-BR30-Dimmable-LED-Light-Bulb-3-Pack-SBR30-06550FLFD-12DE26-1-13/207086712</t>
  </si>
  <si>
    <t>&lt;img src="https://images.homedepot-static.com/productImages/d63d2946-a29f-455c-954a-a01470357c8a/svn/cree-led-bulbs-sbr30-06550flfd-12de26-1-13-64_400_compressed.jpg" alt="65W Equivalent Daylight (5000K) BR30 Dimmable LED Light Bulb (3-Pack)" /&gt;</t>
  </si>
  <si>
    <t>1516755527-370</t>
  </si>
  <si>
    <t>Model # 5300020</t>
  </si>
  <si>
    <t>$3575
					/each</t>
  </si>
  <si>
    <t>https://www.homedepot.com/p/Westinghouse-65W-Equivalent-Soft-White-R30-Dimmable-LED-Light-Bulb-6-Pack-5300020/300273520</t>
  </si>
  <si>
    <t>&lt;img src="https://images.homedepot-static.com/productImages/d62d14e6-0ca2-4eef-a98f-3d68a6b15064/svn/westinghouse-led-bulbs-5300020-64_400_compressed.jpg" alt="65W Equivalent Soft White R30 Dimmable LED Light Bulb (6-Pack)" /&gt;</t>
  </si>
  <si>
    <t>1516755320-297</t>
  </si>
  <si>
    <t>Model # LED13DBR40RVLHT</t>
  </si>
  <si>
    <t>65W Equivalent Reveal (2700K) High Definition BR40 Dimmable LED Light Bulb</t>
  </si>
  <si>
    <t>https://www.homedepot.com/p/GE-65W-Equivalent-Reveal-2700K-High-Definition-BR40-Dimmable-LED-Light-Bulb-LED13DBR40RVLHT/207202977</t>
  </si>
  <si>
    <t>&lt;img src="https://images.homedepot-static.com/productImages/b37ad87b-215d-474d-acd8-92f22ab13076/svn/ge-led-bulbs-led13dbr40rvlht-64_400_compressed.jpg" alt="65W Equivalent Reveal (2700K) High Definition BR40 Dimmable LED Light Bulb" /&gt;</t>
  </si>
  <si>
    <t>1516755146-230</t>
  </si>
  <si>
    <t>Model # 1003013003</t>
  </si>
  <si>
    <t>75W Equivalent Soft White BR40 Dimmable LED Light Bulb (3-Pack)</t>
  </si>
  <si>
    <t>https://www.homedepot.com/p/EcoSmart-75W-Equivalent-Soft-White-BR40-Dimmable-LED-Light-Bulb-3-Pack-1003013003/206702047</t>
  </si>
  <si>
    <t>&lt;img src="https://images.homedepot-static.com/productImages/abcfcd1b-28f8-4eae-b2c4-1b808e3261c4/svn/ecosmart-led-bulbs-1003013003-64_400_compressed.jpg" alt="75W Equivalent Soft White BR40 Dimmable LED Light Bulb (3-Pack)" /&gt;</t>
  </si>
  <si>
    <t>1516755545-376</t>
  </si>
  <si>
    <t>Model # 4316120</t>
  </si>
  <si>
    <t>50W Equivalent Bright White R20 Dimmable LED Light Bulb (6-Pack)</t>
  </si>
  <si>
    <t>https://www.homedepot.com/p/Westinghouse-50W-Equivalent-Bright-White-R20-Dimmable-LED-Light-Bulb-6-Pack-4316120/300958112</t>
  </si>
  <si>
    <t>&lt;img src="https://images.homedepot-static.com/productImages/7ff5ee29-d46a-4ec5-a8e4-5f3a0a421295/svn/westinghouse-led-bulbs-4316120-64_400_compressed.jpg" alt="50W Equivalent Bright White R20 Dimmable LED Light Bulb (6-Pack)" /&gt;</t>
  </si>
  <si>
    <t>1516755375-318</t>
  </si>
  <si>
    <t>Model # BPR16DM/LED/12</t>
  </si>
  <si>
    <t>$11365
					/case</t>
  </si>
  <si>
    <t>40W Equivalent Soft White R16 Dimmable LED Light Bulb (Case of 12)</t>
  </si>
  <si>
    <t>https://www.homedepot.com/p/Feit-Electric-40W-Equivalent-Soft-White-R16-Dimmable-LED-Light-Bulb-Case-of-12-BPR16DM-LED-12/206619511</t>
  </si>
  <si>
    <t>&lt;img src="https://images.homedepot-static.com/productImages/b6e76955-17de-4115-b42a-9beec8edfcb5/svn/feit-electric-led-bulbs-bpr16dm-led-12-64_400_compressed.jpg" alt="40W Equivalent Soft White R16 Dimmable LED Light Bulb (Case of 12)" /&gt;</t>
  </si>
  <si>
    <t>1516755459-347</t>
  </si>
  <si>
    <t>Model # 0514820</t>
  </si>
  <si>
    <t>$4197
					/each</t>
  </si>
  <si>
    <t>https://www.homedepot.com/p/Westinghouse-65W-Equivalent-Daylight-BR30-Dimmable-LED-Light-Bulb-6-Pack-0514820/300273513</t>
  </si>
  <si>
    <t>&lt;img src="https://images.homedepot-static.com/productImages/2e56c4be-7c29-4b41-ab30-033f3f95b11c/svn/westinghouse-led-bulbs-0514820-64_400_compressed.jpg" alt="65W Equivalent Daylight BR30 Dimmable LED Light Bulb (6-Pack)" /&gt;</t>
  </si>
  <si>
    <t>1516755221-259</t>
  </si>
  <si>
    <t>Model # D9BR30827WFLDBX</t>
  </si>
  <si>
    <t>$950
					/each</t>
  </si>
  <si>
    <t>https://www.homedepot.com/p/Duracell-65W-Equivalent-Soft-White-BR30-Dimmable-LED-Light-Bulb-D9BR30827WFLDBX/300832680</t>
  </si>
  <si>
    <t>&lt;img src="https://images.homedepot-static.com/productImages/800d0b86-bf9e-40cb-9e65-e7a4cecda372/svn/duracell-led-bulbs-d9br30827wfldbx-64_400_compressed.jpg" alt="65W Equivalent Soft White BR30 Dimmable LED Light Bulb" /&gt;</t>
  </si>
  <si>
    <t>1516755287-285</t>
  </si>
  <si>
    <t>Model # 98789-6pk</t>
  </si>
  <si>
    <t>https://www.homedepot.com/p/Verbatim-65W-Equivalent-Warm-White-BR30-LED-Light-Bulb-6-Pack-98789-6pk/206398795</t>
  </si>
  <si>
    <t>&lt;img src="https://images.homedepot-static.com/productImages/c78bf30d-364f-432c-885b-b75d8ce3da52/svn/verbatim-led-bulbs-98789-6pk-64_400_compressed.jpg" alt="65W Equivalent Warm White BR30 LED Light Bulb (6-Pack)" /&gt;</t>
  </si>
  <si>
    <t>1516755129-225</t>
  </si>
  <si>
    <t>Model # RLBR30950KD8</t>
  </si>
  <si>
    <t>65W Equivalent Daylight BR30 Dimmable LED Flood Light Bulb (8-Pack)</t>
  </si>
  <si>
    <t>https://www.homedepot.com/p/TCP-65W-Equivalent-Daylight-BR30-Dimmable-LED-Flood-Light-Bulb-8-Pack-RLBR30950KD8/300243362</t>
  </si>
  <si>
    <t>&lt;img src="https://images.homedepot-static.com/productImages/3c9ed158-1a5d-4996-9ad4-f28b7094d926/svn/tcp-led-bulbs-rlbr30950kd8-64_400_compressed.jpg" alt="65W Equivalent Daylight BR30 Dimmable LED Flood Light Bulb (8-Pack)" /&gt;</t>
  </si>
  <si>
    <t>1516755207-253</t>
  </si>
  <si>
    <t>Model # PAR30LN-R60</t>
  </si>
  <si>
    <t>$2900
					/each
						(limit 35 per order)</t>
  </si>
  <si>
    <t>BGLighting</t>
  </si>
  <si>
    <t>75W Equivalent Soft White BR30 Dimmable LED Flood Light Bulb</t>
  </si>
  <si>
    <t>https://www.homedepot.com/p/BGLighting-75W-Equivalent-Soft-White-BR30-Dimmable-LED-Flood-Light-Bulb-PAR30LN-R60/206639092</t>
  </si>
  <si>
    <t>&lt;img src="https://images.homedepot-static.com/productImages/a2abac13-d7ae-40e6-ac67-ee057dd4e1b7/svn/bglighting-led-bulbs-par30ln-r60-64_400_compressed.jpg" alt="75W Equivalent Soft White BR30 Dimmable LED Flood Light Bulb" /&gt;</t>
  </si>
  <si>
    <t>1516755037-192</t>
  </si>
  <si>
    <t>Globe</t>
  </si>
  <si>
    <t>Model # BR30-2700K-CS</t>
  </si>
  <si>
    <t>$23997
					/case</t>
  </si>
  <si>
    <t>Greeble</t>
  </si>
  <si>
    <t>65W Equivalent Warm White (2700K) BR30 Dimmable LED Bulb (48-Pack)</t>
  </si>
  <si>
    <t>https://www.homedepot.com/p/Greeble-65W-Equivalent-Warm-White-2700K-BR30-Dimmable-LED-Bulb-48-Pack-BR30-2700K-CS/207037343</t>
  </si>
  <si>
    <t>&lt;img src="https://images.homedepot-static.com/productImages/31a16fda-5600-4897-b555-372702164fba/svn/greeble-led-bulbs-br30-2700k-cs-64_400_compressed.jpg" alt="65W Equivalent Warm White (2700K) BR30 Dimmable LED Bulb (48-Pack)" /&gt;</t>
  </si>
  <si>
    <t>1516755055-198</t>
  </si>
  <si>
    <t>Model # BR30TriPK2700K</t>
  </si>
  <si>
    <t>$1797
					/carton</t>
  </si>
  <si>
    <t>65W Equivalent Warm White BR30 Dimmable LED Light Bulb (3-Pack)</t>
  </si>
  <si>
    <t>https://www.homedepot.com/p/Greeble-65W-Equivalent-Warm-White-BR30-Dimmable-LED-Light-Bulb-3-Pack-BR30TriPK2700K/207037319</t>
  </si>
  <si>
    <t>&lt;img src="https://images.homedepot-static.com/productImages/33d36dc5-ef2e-4099-b2ff-2e4b4a362015/svn/greeble-led-bulbs-br30tripk2700k-64_400_compressed.jpg" alt="65W Equivalent Warm White BR30 Dimmable LED Light Bulb (3-Pack)" /&gt;</t>
  </si>
  <si>
    <t>1516755022-188</t>
  </si>
  <si>
    <t>Model # PAR38-LN40</t>
  </si>
  <si>
    <t>$3900
					/each
						(limit 35 per order)</t>
  </si>
  <si>
    <t>90W Equivalent soft White PAR38 Dimmable LED Flood Light Bulb</t>
  </si>
  <si>
    <t>https://www.homedepot.com/p/BGLighting-90W-Equivalent-soft-White-PAR38-Dimmable-LED-Flood-Light-Bulb-PAR38-LN40/206639147</t>
  </si>
  <si>
    <t>&lt;img src="https://images.homedepot-static.com/productImages/c041455a-2c59-4e00-95eb-a9667d674985/svn/bglighting-led-bulbs-par38-ln40-64_400_compressed.jpg" alt="90W Equivalent soft White PAR38 Dimmable LED Flood Light Bulb" /&gt;</t>
  </si>
  <si>
    <t>1516755087-208</t>
  </si>
  <si>
    <t>Model # LBR301027KND6</t>
  </si>
  <si>
    <t>$2749
					/package
						(limit 35 per order)</t>
  </si>
  <si>
    <t>65W Equivalent Soft White (2700K) BR30 Non-dimmable LED Flood Light Bulb (6-Pack)</t>
  </si>
  <si>
    <t>https://www.homedepot.com/p/TCP-65W-Equivalent-Soft-White-2700K-BR30-Non-dimmable-LED-Flood-Light-Bulb-6-Pack-LBR301027KND6/205386998</t>
  </si>
  <si>
    <t>&lt;img src="https://images.homedepot-static.com/productImages/cda94a01-3b45-495f-98f6-98f6eb50f6a2/svn/tcp-led-bulbs-lbr301027knd6-64_400_compressed.jpg" alt="65W Equivalent Soft White (2700K) BR30 Non-dimmable LED Flood Light Bulb (6-Pack)" /&gt;</t>
  </si>
  <si>
    <t>1516755091-209</t>
  </si>
  <si>
    <t>Model # 179510-2</t>
  </si>
  <si>
    <t>$9996
					/each
						(limit 35 per order)</t>
  </si>
  <si>
    <t>65W Equivalence Soft White Multi Application BR30 and A19 LED Light Bulb Value Pack</t>
  </si>
  <si>
    <t>https://www.homedepot.com/p/Philips-65W-Equivalence-Soft-White-Multi-Application-BR30-and-A19-LED-Light-Bulb-Value-Pack-179510-2/206879128</t>
  </si>
  <si>
    <t>&lt;img src="https://images.homedepot-static.com/productImages/0e9b74b2-f71a-4507-ba25-2b7bbfd96a31/svn/philips-led-bulbs-179510-2-64_400_compressed.jpg" alt="65W Equivalence Soft White Multi Application BR30 and A19 LED Light Bulb Value Pack" /&gt;</t>
  </si>
  <si>
    <t>1516755001-182</t>
  </si>
  <si>
    <t>$4996
					/each
						(limit 35 per order)</t>
  </si>
  <si>
    <t>65W Equivalence Soft White Multi-Application BR30 and A19 Light Bulb LED Value Pack</t>
  </si>
  <si>
    <t>https://www.homedepot.com/p/Philips-65W-Equivalence-Soft-White-Multi-Application-BR30-and-A19-Light-Bulb-LED-Value-Pack-179500-2/206879138</t>
  </si>
  <si>
    <t>&lt;img src="https://images.homedepot-static.com/productImages/91b4abef-1292-4a86-82ad-e5e07ba3f3a3/svn/philips-led-bulbs-179500-2-64_400_compressed.jpg" alt="65W Equivalence Soft White Multi-Application BR30 and A19 Light Bulb LED Value Pack" /&gt;</t>
  </si>
  <si>
    <t>1516755105-215</t>
  </si>
  <si>
    <t>Model # 1003015202</t>
  </si>
  <si>
    <t>$2097
					/each
						(limit 6 per order)</t>
  </si>
  <si>
    <t>90W Equivalent Daylight BR40 Dimmable LED Light Bulb (2-Pack)</t>
  </si>
  <si>
    <t>https://www.homedepot.com/p/EcoSmart-90W-Equivalent-Daylight-BR40-Dimmable-LED-Light-Bulb-2-Pack-1003015202/206702068</t>
  </si>
  <si>
    <t>&lt;img src="https://images.homedepot-static.com/productImages/296032b3-7d76-4490-a72a-48bb25ad5e93/svn/ecosmart-led-bulbs-1003015202-64_400_compressed.jpg" alt="90W Equivalent Daylight BR40 Dimmable LED Light Bulb (2-Pack)" /&gt;</t>
  </si>
  <si>
    <t>1516755534-372</t>
  </si>
  <si>
    <t>Model # BR4075WEDL6PKB</t>
  </si>
  <si>
    <t>$2388
					/each</t>
  </si>
  <si>
    <t>75W Equivalent Daylight BR40 Dimmable LED Light Bulb (6-Pack)</t>
  </si>
  <si>
    <t>https://www.homedepot.com/p/EcoSmart-75W-Equivalent-Daylight-BR40-Dimmable-LED-Light-Bulb-6-Pack-BR4075WEDL6PKB/300639350</t>
  </si>
  <si>
    <t>&lt;img src="https://images.homedepot-static.com/productImages/7dc67fc3-8acb-41ae-b93f-ba8a19222747/svn/ecosmart-led-bulbs-br4075wedl6pkb-64_400_compressed.jpg" alt="75W Equivalent Daylight BR40 Dimmable LED Light Bulb (6-Pack)" /&gt;</t>
  </si>
  <si>
    <t>1516755017-186</t>
  </si>
  <si>
    <t>$3711
					/case
						(limit 35 per order)</t>
  </si>
  <si>
    <t>65W Equivalent Soft White BR40 Dimmable with Warm Glow Light Effect LED Light Bulb (E)* (4-Pack)</t>
  </si>
  <si>
    <t>https://www.homedepot.com/p/Philips-65W-Equivalent-Soft-White-BR40-Dimmable-with-Warm-Glow-Light-Effect-LED-Light-Bulb-E-4-Pack-457002/206357795</t>
  </si>
  <si>
    <t>&lt;img src="https://images.homedepot-static.com/productImages/5847bf69-a6f1-4d13-a7ce-d319c5a06638/svn/philips-led-bulbs-457002-64_400_compressed.jpg" alt="65W Equivalent Soft White BR40 Dimmable with Warm Glow Light Effect LED Light Bulb (E)* (4-Pack)" /&gt;</t>
  </si>
  <si>
    <t>1516755490-357</t>
  </si>
  <si>
    <t>Model # BR30/927/LED/12</t>
  </si>
  <si>
    <t>$13469
					/case</t>
  </si>
  <si>
    <t>65W Equivalent Soft White (2700K) BR30 Dimmable Enhance LED Light Bulb (Case of 12)</t>
  </si>
  <si>
    <t>https://www.homedepot.com/p/Feit-Electric-65W-Equivalent-Soft-White-2700K-BR30-Dimmable-Enhance-LED-Light-Bulb-Case-of-12-BR30-927-LED-12/207142253</t>
  </si>
  <si>
    <t>&lt;img src="https://images.homedepot-static.com/productImages/b2126028-402d-4dc4-9efd-7d72ca1238ab/svn/feit-electric-led-bulbs-br30-927-led-12-64_400_compressed.jpg" alt="65W Equivalent Soft White (2700K) BR30 Dimmable Enhance LED Light Bulb (Case of 12)" /&gt;</t>
  </si>
  <si>
    <t>1516755270-279</t>
  </si>
  <si>
    <t>Model # 459578</t>
  </si>
  <si>
    <t>$697
					/each
						(limit 12 per order)</t>
  </si>
  <si>
    <t>https://www.homedepot.com/p/Philips-65W-Equivalent-Soft-White-BR30-Dimmable-LED-Light-Bulb-459578/206421370</t>
  </si>
  <si>
    <t>&lt;img src="https://images.homedepot-static.com/productImages/e3f3ee3d-aa96-40f0-a322-87db581e4189/svn/philips-led-bulbs-459578-64_400_compressed.jpg" alt="65W Equivalent Soft White BR30 Dimmable LED Light Bulb" /&gt;</t>
  </si>
  <si>
    <t>1516755120-221</t>
  </si>
  <si>
    <t>Model # ECSBR3065SW12PK</t>
  </si>
  <si>
    <t>$2688
					/each</t>
  </si>
  <si>
    <t>https://www.homedepot.com/p/EcoSmart-65W-Equivalent-Soft-White-BR30-Dimmable-LED-Light-Bulb-12-Pack-ECSBR3065SW12PK/300569668</t>
  </si>
  <si>
    <t>&lt;img src="https://images.homedepot-static.com/productImages/d8fd06a7-f8de-4854-b5f3-02d09642e4a7/svn/ecosmart-led-bulbs-ecsbr3065sw12pk-64_400_compressed.jpg" alt="65W Equivalent Soft White BR30 Dimmable LED Light Bulb (12-Pack)" /&gt;</t>
  </si>
  <si>
    <t>1516754996-180</t>
  </si>
  <si>
    <t>$2357
					/case
						(limit 35 per order)</t>
  </si>
  <si>
    <t>45W Equivalent Soft White R20 Dimmable with Warm Glow Light Effect LED Light Bulb (E) (4-Pack)</t>
  </si>
  <si>
    <t>https://www.homedepot.com/p/Philips-45W-Equivalent-Soft-White-R20-Dimmable-with-Warm-Glow-Light-Effect-LED-Light-Bulb-E-4-Pack-456995/206357793</t>
  </si>
  <si>
    <t>&lt;img src="https://images.homedepot-static.com/productImages/91cb4288-ec55-4a54-80c9-90b8cae2b01f/svn/philips-led-bulbs-456995-64_400_compressed.jpg" alt="45W Equivalent Soft White R20 Dimmable with Warm Glow Light Effect LED Light Bulb (E) (4-Pack)" /&gt;</t>
  </si>
  <si>
    <t>1516755440-341</t>
  </si>
  <si>
    <t>Model # 459602</t>
  </si>
  <si>
    <t>$706
					/each
						(limit 12 per order)</t>
  </si>
  <si>
    <t>https://www.homedepot.com/p/Philips-65W-Equivalent-Daylight-BR30-Dimmable-LED-Light-Bulb-459602/206514313</t>
  </si>
  <si>
    <t>&lt;img src="https://images.homedepot-static.com/productImages/42f06fae-7edd-4b20-9436-437d2da281fd/svn/philips-led-bulbs-459602-64_400_compressed.jpg" alt="65W Equivalent Daylight BR30 Dimmable LED Light Bulb" /&gt;</t>
  </si>
  <si>
    <t>1516755265-277</t>
  </si>
  <si>
    <t>Model # 1003014903</t>
  </si>
  <si>
    <t>$2488
					/each
						(limit 2 per order)</t>
  </si>
  <si>
    <t>65W Equivalent Bright White BR30 Dimmable LED Light Bulb (6-Pack)</t>
  </si>
  <si>
    <t>https://www.homedepot.com/p/EcoSmart-65W-Equivalent-Bright-White-BR30-Dimmable-LED-Light-Bulb-6-Pack-1003014903/206702052</t>
  </si>
  <si>
    <t>&lt;img src="https://images.homedepot-static.com/productImages/e907dc7b-4b72-4c8d-8563-7c30d5ac2af8/svn/ecosmart-led-bulbs-1003014903-64_400_compressed.jpg" alt="65W Equivalent Bright White BR30 Dimmable LED Light Bulb (6-Pack)" /&gt;</t>
  </si>
  <si>
    <t>1516755455-346</t>
  </si>
  <si>
    <t>Model # 9W/LED/BR30/D/C/2 PGE</t>
  </si>
  <si>
    <t>$598
					/package</t>
  </si>
  <si>
    <t>Greenlite</t>
  </si>
  <si>
    <t>https://www.homedepot.com/p/Greenlite-65W-Equivalent-Soft-White-BR30-Dimmable-LED-Light-Bulb-2-Pack-9W-LED-BR30-D-C-2-PGE/206888256</t>
  </si>
  <si>
    <t>&lt;img src="https://images.homedepot-static.com/productImages/420e99fa-dc0a-4fbc-b42e-90c8a6001c57/svn/greenlite-led-bulbs-9w-led-br30-d-c-2-pge-64_400_compressed.jpg" alt="65W Equivalent Soft White BR30 Dimmable LED Light Bulb (2-Pack)" /&gt;</t>
  </si>
  <si>
    <t>1516755244-268</t>
  </si>
  <si>
    <t>Alexa, Google, LIGHTIFY, Samsung SmartThings, Wink</t>
  </si>
  <si>
    <t>Alexa via Samsung SmartThings Hub, Wink Hub Google Assistant via Wink Hub</t>
  </si>
  <si>
    <t>ZigBee,ZigBee HA</t>
  </si>
  <si>
    <t>Hub Required for Remote Access</t>
  </si>
  <si>
    <t>Model # 73739</t>
  </si>
  <si>
    <t>$3164
					/each</t>
  </si>
  <si>
    <t>Sylvania</t>
  </si>
  <si>
    <t>SMART+ ZigBee Full Color  BR30 LED Smart Light Bulb</t>
  </si>
  <si>
    <t>https://www.homedepot.com/p/Sylvania-SMART-ZigBee-Full-Color-BR30-LED-Smart-Light-Bulb-73739/302789622</t>
  </si>
  <si>
    <t>&lt;img src="https://images.homedepot-static.com/productImages/4e5244d5-ab5a-4a19-8769-44a5119eef8d/svn/sylvania-led-bulbs-73739-64_400_compressed.jpg" alt="SMART+ ZigBee Full Color  BR30 LED Smart Light Bulb" /&gt;</t>
  </si>
  <si>
    <t>1516755472-352</t>
  </si>
  <si>
    <t>Model # 74581</t>
  </si>
  <si>
    <t>$1499
					/each</t>
  </si>
  <si>
    <t>SMART+ ZigBee Dimmable Soft White BR30 LED Smart Light Bulb</t>
  </si>
  <si>
    <t>https://www.homedepot.com/p/Sylvania-SMART-ZigBee-Dimmable-Soft-White-BR30-LED-Smart-Light-Bulb-74581/302789621</t>
  </si>
  <si>
    <t>&lt;img src="https://images.homedepot-static.com/productImages/28a7698f-c658-4647-bced-4390aa001742/svn/sylvania-led-bulbs-74581-64_400_compressed.jpg" alt="SMART+ ZigBee Dimmable Soft White BR30 LED Smart Light Bulb" /&gt;</t>
  </si>
  <si>
    <t>1516755395-325</t>
  </si>
  <si>
    <t>Model # 466508</t>
  </si>
  <si>
    <t>$4997
					/each</t>
  </si>
  <si>
    <t>Hue 65W Equivalence White Ambiance BR30 Connected Home LED Flood Light Bulb (2-Pack)</t>
  </si>
  <si>
    <t>https://www.homedepot.com/p/Philips-Hue-65W-Equivalence-White-Ambiance-BR30-Connected-Home-LED-Flood-Light-Bulb-2-Pack-466508/302474454</t>
  </si>
  <si>
    <t>&lt;img src="https://images.homedepot-static.com/productImages/6fd726ea-8506-4542-8bde-051a902b0105/svn/philips-led-bulbs-466508-64_400_compressed.jpg" alt="Hue 65W Equivalence White Ambiance BR30 Connected Home LED Flood Light Bulb (2-Pack)" /&gt;</t>
  </si>
  <si>
    <t>1516755513-365</t>
  </si>
  <si>
    <t>Works With</t>
  </si>
  <si>
    <t>Voice Control Hub Required</t>
  </si>
  <si>
    <t>Smart Home Protocol</t>
  </si>
  <si>
    <t>Smart Home</t>
  </si>
  <si>
    <t>Requires Hub?</t>
  </si>
  <si>
    <t>Power Options</t>
  </si>
  <si>
    <t>Number of Bulbs Included</t>
  </si>
  <si>
    <t>Hub Required</t>
  </si>
  <si>
    <t>Bulb Color</t>
  </si>
  <si>
    <t>Medium base (E-26)</t>
  </si>
  <si>
    <t>Item # 22519 Model # LBP18R40227K</t>
  </si>
  <si>
    <t>Utilitech 2-Pack 75 W Equivalent Soft White BR40 CFL Flood Light Bulbs</t>
  </si>
  <si>
    <t>https://www.lowes.com/pd/Utilitech-2-Pack-75-W-Equivalent-Soft-White-BR40-CFL-Flood-Light-Bulbs/50109566</t>
  </si>
  <si>
    <t>https://www.lowes.com/pl/CFL-bulbs-Light-bulbs-Lighting-ceiling-fans/4294801209?refinement=869953213</t>
  </si>
  <si>
    <t>1516757059-463</t>
  </si>
  <si>
    <t>Item # 99816 Model # L15BR306</t>
  </si>
  <si>
    <t>Was $21.98</t>
  </si>
  <si>
    <t>Utilitech 6-Pack 65 W Equivalent Soft White BR30 CFL Flood Light Bulbs</t>
  </si>
  <si>
    <t>https://www.lowes.com/pd/Utilitech-6-Pack-65-W-Equivalent-Soft-White-BR30-CFL-Flood-Light-Bulbs/3411272</t>
  </si>
  <si>
    <t>Clearance
                        Utilitech 6-Pack 65 W Equivalent Soft White BR30 CFL Flood Light Bulbs</t>
  </si>
  <si>
    <t>1516757064-464</t>
  </si>
  <si>
    <t>esqualified</t>
  </si>
  <si>
    <t>wattequivalence</t>
  </si>
  <si>
    <t>bulbbasetype</t>
  </si>
  <si>
    <t>bulbshapecode</t>
  </si>
  <si>
    <t>itemmodelnumbers</t>
  </si>
  <si>
    <t>productwasprice</t>
  </si>
  <si>
    <t>Item # 193932 Model # 10077</t>
  </si>
  <si>
    <t>SYLVANIA 35-Watt Dimmable Warm White R20 Halogen Flood Light Bulb</t>
  </si>
  <si>
    <t>https://www.lowes.com/pd/SYLVANIA-35-Watt-Dimmable-Warm-White-R20-Halogen-Flood-Light-Bulb/50139992</t>
  </si>
  <si>
    <t>https://www.lowes.com/pl/Halogen-light-bulbs-Light-bulbs-Lighting-ceiling-fans/4294801203?refinement=1986322403,1212738686,4260073881</t>
  </si>
  <si>
    <t>1516860648-1265</t>
  </si>
  <si>
    <t>Item # 194548 Model # 16009</t>
  </si>
  <si>
    <t>SYLVANIA 3-Pack 50 Watt Dimmable Warm White BR40 Halogen Flood Light Bulbs</t>
  </si>
  <si>
    <t>https://www.lowes.com/pd/SYLVANIA-3-Pack-50-Watt-Dimmable-Warm-White-BR40-Halogen-Flood-Light-Bulbs/3407140</t>
  </si>
  <si>
    <t>1516860664-1268</t>
  </si>
  <si>
    <t>Item # 503308 Model # 10250</t>
  </si>
  <si>
    <t>SYLVANIA 65 Watt Dimmable Warm White BR30 Halogen Flood Light Bulb</t>
  </si>
  <si>
    <t>https://www.lowes.com/pd/SYLVANIA-65-Watt-Dimmable-Warm-White-BR30-Halogen-Flood-Light-Bulb/50057393</t>
  </si>
  <si>
    <t>1516860654-1266</t>
  </si>
  <si>
    <t>Item # 579990 Model # 10428</t>
  </si>
  <si>
    <t>SYLVANIA 65 Watt Dimmable Warm White BR40 Halogen Flood Light Bulb</t>
  </si>
  <si>
    <t>https://www.lowes.com/pd/SYLVANIA-65-Watt-Dimmable-Warm-White-BR40-Halogen-Flood-Light-Bulb/50199969</t>
  </si>
  <si>
    <t>1516860659-1267</t>
  </si>
  <si>
    <t>Item # 599130 Model # YGA08A35-BR30-14W-82</t>
  </si>
  <si>
    <t>Was $9.98</t>
  </si>
  <si>
    <t>Utilitech 85W Equivalent Dimmable Soft White BR30 LED Flood Light Bulb</t>
  </si>
  <si>
    <t>https://www.lowes.com/pd/Utilitech-85W-Equivalent-Dimmable-Soft-White-BR30-LED-Flood-Light-Bulb/1000011300</t>
  </si>
  <si>
    <t>https://www.lowes.com/pl/LED-light-bulbs-Light-bulbs-Lighting-ceiling-fans/4294801193?refinement=1986322403,1212738686,2872695607,2777080023,4260073881&amp;offset=0</t>
  </si>
  <si>
    <t>1516756641-447</t>
  </si>
  <si>
    <t>Yes</t>
  </si>
  <si>
    <t>Item # 759042 Model # YGA08A48-BR40-14W-82</t>
  </si>
  <si>
    <t>Was $16.98</t>
  </si>
  <si>
    <t>Utilitech Pro 2-Pack 85 W Equivalent Dimmable Soft White Br40 LED Flood Light Bulb</t>
  </si>
  <si>
    <t>https://www.lowes.com/pd/Utilitech-Pro-2-Pack-85-W-Equivalent-Dimmable-Soft-White-Br40-LED-Flood-Light-Bulb/1000296691</t>
  </si>
  <si>
    <t>1516756682-455</t>
  </si>
  <si>
    <t>Item # 592639 Model # 78703</t>
  </si>
  <si>
    <t>Was $7.98</t>
  </si>
  <si>
    <t>SYLVANIA 65 W Equivalent Dimmable Daylight BR30 LED Flood Light Bulb</t>
  </si>
  <si>
    <t>https://www.lowes.com/pd/SYLVANIA-65-W-Equivalent-Dimmable-Daylight-BR30-LED-Flood-Light-Bulb/50225173</t>
  </si>
  <si>
    <t>https://www.lowes.com/pl/LED-light-bulbs-Light-bulbs-Lighting-ceiling-fans/4294801193?refinement=1986322403,1212738686,2872695607,2777080023,4260073881&amp;offset=36</t>
  </si>
  <si>
    <t>1516756506-422</t>
  </si>
  <si>
    <t>Item # 777486 Model # YGA08A55-BR30-9W-850</t>
  </si>
  <si>
    <t>Utilitech 2-Pack 65W Equivalent Daylight BR30 LED Flood Light Bulb</t>
  </si>
  <si>
    <t>https://www.lowes.com/pd/Utilitech-2-Pack-65W-Equivalent-Daylight-BR30-LED-Flood-Light-Bulb/1000083417</t>
  </si>
  <si>
    <t>Multiple Options
                        Utilitech 2-Pack 65W Equivalent BR30 LED Flood Light Bulbs</t>
  </si>
  <si>
    <t>1516756667-452</t>
  </si>
  <si>
    <t>Item # 484719 Model # 78960</t>
  </si>
  <si>
    <t>SYLVANIA 65 W Equivalent Dimmable Soft White BR30 LED Flood Light Bulb</t>
  </si>
  <si>
    <t>https://www.lowes.com/pd/SYLVANIA-65-W-Equivalent-Dimmable-Soft-White-BR30-LED-Flood-Light-Bulb/50057367</t>
  </si>
  <si>
    <t>1516756532-426</t>
  </si>
  <si>
    <t>Item # 777380 Model # 79182</t>
  </si>
  <si>
    <t>SYLVANIA 65 W Equivalent Dimmable Bright White BR30 LED Flood Light Bulb</t>
  </si>
  <si>
    <t>https://www.lowes.com/pd/SYLVANIA-65-W-Equivalent-Dimmable-Bright-White-BR30-LED-Flood-Light-Bulb/1000083069</t>
  </si>
  <si>
    <t>1516756693-457</t>
  </si>
  <si>
    <t>Item # 806416 Model # L4R30D11W-27K</t>
  </si>
  <si>
    <t>Simply Conserve 24-Pack 65 W Equivalent Dimmable Soft White Br30 LED Light Fixture Light Bulbs</t>
  </si>
  <si>
    <t>https://www.lowes.com/pd/Simply-Conserve-24-Pack-65-W-Equivalent-Dimmable-Soft-White-Br30-LED-Light-Fixture-Light-Bulbs/1000115055</t>
  </si>
  <si>
    <t>1516756470-415</t>
  </si>
  <si>
    <t>Item # 777381 Model # BR3065927LED</t>
  </si>
  <si>
    <t>Feit Electric 65 W Equivalent Dimmable Soft White BR30 LED Flood Light Bulb</t>
  </si>
  <si>
    <t>https://www.lowes.com/pd/Feit-Electric-65-W-Equivalent-Dimmable-Soft-White-BR30-LED-Flood-Light-Bulb/1000146971</t>
  </si>
  <si>
    <t>1516756527-425</t>
  </si>
  <si>
    <t>Item # 833921 Model # 74474</t>
  </si>
  <si>
    <t>SYLVANIA Ultra 6-Pack 65W Equivalent Dimmable Daylight BR30 LED Flood Light Bulbs</t>
  </si>
  <si>
    <t>https://www.lowes.com/pd/SYLVANIA-Ultra-6-Pack-65W-Equivalent-Dimmable-Daylight-BR30-LED-Flood-Light-Bulbs/1000221153</t>
  </si>
  <si>
    <t>1516756672-453</t>
  </si>
  <si>
    <t>Item # 599131 Model # YGA08A48-BR40-14W-82</t>
  </si>
  <si>
    <t>Was $19.98</t>
  </si>
  <si>
    <t>Utilitech 100 W Equivalent Dimmable Soft White Br40 LED Flood Light Bulb</t>
  </si>
  <si>
    <t>https://www.lowes.com/pd/Utilitech-100-W-Equivalent-Dimmable-Soft-White-Br40-LED-Flood-Light-Bulb/1000011314</t>
  </si>
  <si>
    <t>1516756496-420</t>
  </si>
  <si>
    <t>Item # 554855 Model # 60100S</t>
  </si>
  <si>
    <t>Blue Sky WIRELESS 65 W Equivalent Dimmable Warm White Br30 LED Decorative Light Bulb</t>
  </si>
  <si>
    <t>https://www.lowes.com/pd/Blue-Sky-WIRELESS-65-W-Equivalent-Dimmable-Warm-White-Br30-LED-Decorative-Light-Bulb/1000317587</t>
  </si>
  <si>
    <t>1516756636-446</t>
  </si>
  <si>
    <t>Item # 673724 Model # 78049</t>
  </si>
  <si>
    <t>SYLVANIA Ultra 50 W Equivalent Dimmable Soft White R20 LED Flood Light Bulb</t>
  </si>
  <si>
    <t>https://www.lowes.com/pd/SYLVANIA-Ultra-50-W-Equivalent-Dimmable-Soft-White-R20-LED-Flood-Light-Bulb/1000204673</t>
  </si>
  <si>
    <t>Multiple Options
                        SYLVANIA Ultra 50 W Equivalent Dimmable R20 LED Flood Light Bulb</t>
  </si>
  <si>
    <t>1516756558-431</t>
  </si>
  <si>
    <t>Item # 777388 Model # YGA08A35-8W-850</t>
  </si>
  <si>
    <t>Was $14.98</t>
  </si>
  <si>
    <t>Utilitech 2-Pack 45W Equivalent Dimmable Daylight R20 LED Flood Light Bulbs</t>
  </si>
  <si>
    <t>https://www.lowes.com/pd/Utilitech-2-Pack-45W-Equivalent-Dimmable-Daylight-R20-LED-Flood-Light-Bulbs/1000083377</t>
  </si>
  <si>
    <t>Clearance
                        Utilitech 2-Pack 45W Equivalent Dimmable Daylight R20 LED Flood Light Bulbs</t>
  </si>
  <si>
    <t>1516756516-423</t>
  </si>
  <si>
    <t>Item # 833920 Model # 74473</t>
  </si>
  <si>
    <t>SYLVANIA Ultra 6-Pack 65 W Equivalent Dimmable Soft White BR30 LED Flood Light Bulbs</t>
  </si>
  <si>
    <t>https://www.lowes.com/pd/SYLVANIA-Ultra-6-Pack-65-W-Equivalent-Dimmable-Soft-White-BR30-LED-Flood-Light-Bulbs/1000221147</t>
  </si>
  <si>
    <t>1516756698-458</t>
  </si>
  <si>
    <t>Item # 477034 Model # YGA08A58-R16-5.5W-82</t>
  </si>
  <si>
    <t>Utilitech 40 W Equivalent Dimmable Soft White R16 LED Spot Light Bulb</t>
  </si>
  <si>
    <t>https://www.lowes.com/pd/Utilitech-40-W-Equivalent-Dimmable-Soft-White-R16-LED-Spot-Light-Bulb/1000011272</t>
  </si>
  <si>
    <t>1516756501-421</t>
  </si>
  <si>
    <t>Item # 827833 Model # 78048</t>
  </si>
  <si>
    <t>SYLVANIA Ultra 2-Pack 65W Equivalent Dimmable Daylight BR30 LED Flood Light Bulbs</t>
  </si>
  <si>
    <t>https://www.lowes.com/pd/SYLVANIA-Ultra-2-Pack-65W-Equivalent-Dimmable-Daylight-BR30-LED-Flood-Light-Bulbs/1000221123</t>
  </si>
  <si>
    <t>1516756630-445</t>
  </si>
  <si>
    <t>Item # 777383 Model # YGA08A48-BR40-14W-85</t>
  </si>
  <si>
    <t>Utilitech 2-Pack 85 W Equivalent Dimmable Daylight Br40 LED Flood Light Bulbs</t>
  </si>
  <si>
    <t>https://www.lowes.com/pd/Utilitech-2-Pack-85-W-Equivalent-Dimmable-Daylight-Br40-LED-Flood-Light-Bulbs/1000083373</t>
  </si>
  <si>
    <t>1516756615-442</t>
  </si>
  <si>
    <t>Item # 673725 Model # 79178</t>
  </si>
  <si>
    <t>Was $6.98</t>
  </si>
  <si>
    <t>SYLVANIA 65W Equivalent Dimmable Soft White BR30 LED Flood Light Bulb</t>
  </si>
  <si>
    <t>https://www.lowes.com/pd/SYLVANIA-65W-Equivalent-Dimmable-Soft-White-BR30-LED-Flood-Light-Bulb/1000033753</t>
  </si>
  <si>
    <t>1516756568-433</t>
  </si>
  <si>
    <t>Item # 847026 Model # L4R40D17W-27K</t>
  </si>
  <si>
    <t>Simply Conserve 12-Pack 100 W Equivalent Dimmable Warm White Br40 LED Flood Light Bulbs</t>
  </si>
  <si>
    <t>https://www.lowes.com/pd/Simply-Conserve-12-Pack-100-W-Equivalent-Dimmable-Warm-White-Br40-LED-Flood-Light-Bulbs/1000192853</t>
  </si>
  <si>
    <t>1516756594-438</t>
  </si>
  <si>
    <t>Item # 599129 Model # YGA14A01-R20-8W-827</t>
  </si>
  <si>
    <t>Utilitech 65 W Equivalent Dimmable Soft White R20 LED Flood Light Bulb</t>
  </si>
  <si>
    <t>https://www.lowes.com/pd/Utilitech-65-W-Equivalent-Dimmable-Soft-White-R20-LED-Flood-Light-Bulb/1000011286</t>
  </si>
  <si>
    <t>1516756490-419</t>
  </si>
  <si>
    <t>Item # 777387 Model # 73994</t>
  </si>
  <si>
    <t>SYLVANIA 2-Pack 50W Equivalent Dimmable Soft White R20 LED Flood Light Bulbs</t>
  </si>
  <si>
    <t>https://www.lowes.com/pd/SYLVANIA-2-Pack-50W-Equivalent-Dimmable-Soft-White-R20-LED-Flood-Light-Bulbs/1000083085</t>
  </si>
  <si>
    <t>1516756522-424</t>
  </si>
  <si>
    <t>Item # 835148 Model # YGA08A55-R20-6.5W-82</t>
  </si>
  <si>
    <t>Utilitech 2-Pack 45 W Equivalent Dimmable Soft White R20 LED Flood Light Bulbs</t>
  </si>
  <si>
    <t>https://www.lowes.com/pd/Utilitech-2-Pack-45-W-Equivalent-Dimmable-Soft-White-R20-LED-Flood-Light-Bulbs/1000241727</t>
  </si>
  <si>
    <t>1516756475-416</t>
  </si>
  <si>
    <t>Item # 835147 Model # YGA08A55-R20-6.5W-85</t>
  </si>
  <si>
    <t>Utilitech 2-Pack 45 W Equivalent Dimmable Daylight R20 LED Flood Light Bulbs</t>
  </si>
  <si>
    <t>https://www.lowes.com/pd/Utilitech-2-Pack-45-W-Equivalent-Dimmable-Daylight-R20-LED-Flood-Light-Bulbs/1000241725</t>
  </si>
  <si>
    <t>1516756480-417</t>
  </si>
  <si>
    <t>Item # 784320 Model # 784320</t>
  </si>
  <si>
    <t>Utilitech 2-Pack 85W Equivalent Dimmable Daylight BR40 LED Flood Light Bulb</t>
  </si>
  <si>
    <t>https://www.lowes.com/pd/Utilitech-2-Pack-85W-Equivalent-Dimmable-Daylight-BR40-LED-Flood-Light-Bulb/1000322017</t>
  </si>
  <si>
    <t>1516756589-437</t>
  </si>
  <si>
    <t>Item # 755037 Model # 73988</t>
  </si>
  <si>
    <t>SYLVANIA 2-Pack 65 W Equivalent Dimmable Soft White BR30 LED Flood Light Bulbs</t>
  </si>
  <si>
    <t>https://www.lowes.com/pd/SYLVANIA-2-Pack-65-W-Equivalent-Dimmable-Soft-White-BR30-LED-Flood-Light-Bulbs/1000024495</t>
  </si>
  <si>
    <t>1516756584-436</t>
  </si>
  <si>
    <t>Item # 756374 Model # 60100</t>
  </si>
  <si>
    <t>Blue Sky WIRELESS 65 W Equivalent Dimmable Full Spectrum BR30 LED Decorative Light Bulb</t>
  </si>
  <si>
    <t>https://www.lowes.com/pd/Blue-Sky-WIRELESS-65-W-Equivalent-Dimmable-Full-Spectrum-BR30-LED-Decorative-Light-Bulb/999917950</t>
  </si>
  <si>
    <t>1516756620-443</t>
  </si>
  <si>
    <t>Item # 819081 Model # YGA08A55-BR30-8W-850</t>
  </si>
  <si>
    <t>Utilitech 6-Pack 65W Equivalent Daylight BR30 LED Flood Light Bulbs</t>
  </si>
  <si>
    <t>https://www.lowes.com/pd/Utilitech-6-Pack-65W-Equivalent-Daylight-BR30-LED-Flood-Light-Bulbs/1000221325</t>
  </si>
  <si>
    <t>1516756651-449</t>
  </si>
  <si>
    <t>Item # 777488 Model # YGA08A48-BR30-10W-85</t>
  </si>
  <si>
    <t>Utilitech 3-Pack 65W Equivalent Dimmable Daylight BR30 LED Flood Light Bulbs</t>
  </si>
  <si>
    <t>https://www.lowes.com/pd/Utilitech-3-Pack-65W-Equivalent-Dimmable-Daylight-BR30-LED-Flood-Light-Bulbs/1000083421</t>
  </si>
  <si>
    <t>1516756625-444</t>
  </si>
  <si>
    <t>Item # 777384 Model # 79332</t>
  </si>
  <si>
    <t>SYLVANIA 85W Equivalent Dimmable Daylight BR40 LED Flood Light Bulb</t>
  </si>
  <si>
    <t>https://www.lowes.com/pd/SYLVANIA-85W-Equivalent-Dimmable-Daylight-BR40-LED-Flood-Light-Bulb/1000083077</t>
  </si>
  <si>
    <t>1516756604-440</t>
  </si>
  <si>
    <t>Item # 673726 Model # 78052</t>
  </si>
  <si>
    <t>SYLVANIA Ultra 85 W Equivalent Dimmable Soft White BR40 LED Flood Light Bulb</t>
  </si>
  <si>
    <t>https://www.lowes.com/pd/SYLVANIA-Ultra-85-W-Equivalent-Dimmable-Soft-White-BR40-LED-Flood-Light-Bulb/1000200871</t>
  </si>
  <si>
    <t>Multiple Options
                        SYLVANIA Ultra 85 W Equivalent Dimmable BR40 LED Flood Light Bulb</t>
  </si>
  <si>
    <t>1516756563-432</t>
  </si>
  <si>
    <t>Item # 440607 Model # YGA08A35-8W-827</t>
  </si>
  <si>
    <t>Was $17.98</t>
  </si>
  <si>
    <t>Utilitech Pro 2-Pack 45W Equivalent Dimmable Soft White R20 LED Light Fixture Light Bulbs</t>
  </si>
  <si>
    <t>https://www.lowes.com/pd/Utilitech-Pro-2-Pack-45W-Equivalent-Dimmable-Soft-White-R20-LED-Light-Fixture-Light-Bulbs/50244361</t>
  </si>
  <si>
    <t>1516756579-435</t>
  </si>
  <si>
    <t>Item # 739795 Model # 73833</t>
  </si>
  <si>
    <t>SYLVANIA LIGHTIFY 65 W Equivalent Dimmable Soft White BR30 LED Flood Light Bulb</t>
  </si>
  <si>
    <t>https://www.lowes.com/pd/SYLVANIA-LIGHTIFY-65-W-Equivalent-Dimmable-Soft-White-BR30-LED-Flood-Light-Bulb/50414588</t>
  </si>
  <si>
    <t>1516756677-454</t>
  </si>
  <si>
    <t>Item # 777386 Model # BR4075927LED</t>
  </si>
  <si>
    <t>Feit Electric 75 W Equivalent Dimmable Soft White BR40 LED Flood Light Bulb</t>
  </si>
  <si>
    <t>https://www.lowes.com/pd/Feit-Electric-75-W-Equivalent-Dimmable-Soft-White-BR40-LED-Flood-Light-Bulb/1000146977</t>
  </si>
  <si>
    <t>1516756599-439</t>
  </si>
  <si>
    <t>Item # 777391 Model # R2045927LED</t>
  </si>
  <si>
    <t>Feit Electric 45 W Equivalent Dimmable Soft White R20 LED Flood Light Bulb</t>
  </si>
  <si>
    <t>https://www.lowes.com/pd/Feit-Electric-45-W-Equivalent-Dimmable-Soft-White-R20-LED-Flood-Light-Bulb/1000146983</t>
  </si>
  <si>
    <t>1516756573-434</t>
  </si>
  <si>
    <t>Item # 777382 Model # 79499</t>
  </si>
  <si>
    <t>SYLVANIA 2-Pack 85 W Equivalent Dimmable Soft White BR40 LED Flood Light Bulbs</t>
  </si>
  <si>
    <t>https://www.lowes.com/pd/SYLVANIA-2-Pack-85-W-Equivalent-Dimmable-Soft-White-BR40-LED-Flood-Light-Bulbs/1000083073</t>
  </si>
  <si>
    <t>1516756661-451</t>
  </si>
  <si>
    <t>Item # 712151 Model # 73956</t>
  </si>
  <si>
    <t>SYLVANIA 2-Pack 65W Equivalent Dimmable Daylight BR30 LED Light Fixture Light Bulbs</t>
  </si>
  <si>
    <t>https://www.lowes.com/pd/SYLVANIA-2-Pack-65W-Equivalent-Dimmable-Daylight-BR30-LED-Light-Fixture-Light-Bulbs/1000221095</t>
  </si>
  <si>
    <t>1516756548-429</t>
  </si>
  <si>
    <t>Item # 827069 Model # YGA08A55-BR30-8.5W-D</t>
  </si>
  <si>
    <t>Utilitech 3-Pack 65W Equivalent Dimmable Soft White BR30 LED Flood Light Bulbs</t>
  </si>
  <si>
    <t>https://www.lowes.com/pd/Utilitech-3-Pack-65W-Equivalent-Dimmable-Soft-White-BR30-LED-Flood-Light-Bulbs/1000221391</t>
  </si>
  <si>
    <t>1516756656-450</t>
  </si>
  <si>
    <t>Item # 827832 Model # 74693</t>
  </si>
  <si>
    <t>SYLVANIA Ultra 2-Pack 65 W Equivalent Dimmable Soft White BR30 LED Flood Light Bulbs</t>
  </si>
  <si>
    <t>https://www.lowes.com/pd/SYLVANIA-Ultra-2-Pack-65-W-Equivalent-Dimmable-Soft-White-BR30-LED-Flood-Light-Bulbs/1000249397</t>
  </si>
  <si>
    <t>1516756610-441</t>
  </si>
  <si>
    <t>Item # 777389 Model # 79181</t>
  </si>
  <si>
    <t>SYLVANIA 50 W Equivalent Dimmable Daylight R20 LED Flood Light Bulb</t>
  </si>
  <si>
    <t>https://www.lowes.com/pd/SYLVANIA-50-W-Equivalent-Dimmable-Daylight-R20-LED-Flood-Light-Bulb/1000083089</t>
  </si>
  <si>
    <t>1516756537-427</t>
  </si>
  <si>
    <t>Item # 819080 Model # YGA08A55-BR30-8W-827</t>
  </si>
  <si>
    <t>Utilitech 12-Pack 65W Equivalent Soft White BR30 LED Flood Light Bulbs</t>
  </si>
  <si>
    <t>https://www.lowes.com/pd/Utilitech-12-Pack-65W-Equivalent-Soft-White-BR30-LED-Flood-Light-Bulbs/1000221321</t>
  </si>
  <si>
    <t>1516756687-456</t>
  </si>
  <si>
    <t>Item # 477033 Model # YGA08A57-R14-4.5W-82</t>
  </si>
  <si>
    <t>Utilitech 40 W Equivalent Dimmable Soft White R14 LED Flood Light Bulb</t>
  </si>
  <si>
    <t>https://www.lowes.com/pd/Utilitech-40-W-Equivalent-Dimmable-Soft-White-R14-LED-Flood-Light-Bulb/1000011258</t>
  </si>
  <si>
    <t>1516756485-418</t>
  </si>
  <si>
    <t>Item # 855212 Model # BR30ND6-27</t>
  </si>
  <si>
    <t>Utilitech 6-Pack 65W Equivalent Soft White BR30 LED Flood Light Bulb</t>
  </si>
  <si>
    <t>https://www.lowes.com/pd/Utilitech-6-Pack-65W-Equivalent-Soft-White-BR30-LED-Flood-Light-Bulb/1000258623</t>
  </si>
  <si>
    <t>1516756553-430</t>
  </si>
  <si>
    <t>Item # 835146 Model # YGA08A55-BR30-8.5W-D</t>
  </si>
  <si>
    <t>Utilitech 3-Pack 65 W Equivalent Dimmable Daylight BR30 LED Flood Light Bulbs</t>
  </si>
  <si>
    <t>https://www.lowes.com/pd/Utilitech-3-Pack-65-W-Equivalent-Dimmable-Daylight-BR30-LED-Flood-Light-Bulbs/1000241723</t>
  </si>
  <si>
    <t>1516756542-428</t>
  </si>
  <si>
    <t>Item # 819079 Model # YGA08A55-BR30-8W-827</t>
  </si>
  <si>
    <t>Utilitech 6-Pack 65W Equivalent Soft White BR30 LED Flood Light Bulbs</t>
  </si>
  <si>
    <t>https://www.lowes.com/pd/Utilitech-6-Pack-65W-Equivalent-Soft-White-BR30-LED-Flood-Light-Bulbs/1000221315</t>
  </si>
  <si>
    <t>1516756646-448</t>
  </si>
  <si>
    <t>3way</t>
  </si>
  <si>
    <t>CFL wattage</t>
  </si>
  <si>
    <t>Equivelent Wattage</t>
  </si>
  <si>
    <t>CRI</t>
  </si>
  <si>
    <t>Bulb shape</t>
  </si>
  <si>
    <t>Lumen</t>
  </si>
  <si>
    <t>Package count</t>
  </si>
  <si>
    <t>Price shown</t>
  </si>
  <si>
    <t>Price per pack</t>
  </si>
  <si>
    <t>L1071</t>
  </si>
  <si>
    <t>L1072</t>
  </si>
  <si>
    <t>L1073</t>
  </si>
  <si>
    <t>&lt;11 watts</t>
  </si>
  <si>
    <t>14-&lt;=22 watts</t>
  </si>
  <si>
    <t>11 t o&lt;14 watts</t>
  </si>
  <si>
    <t>Halogen wattage</t>
  </si>
  <si>
    <t>Package per Linda</t>
  </si>
  <si>
    <t>ES certified</t>
  </si>
  <si>
    <t>LED wattage</t>
  </si>
  <si>
    <t>Watt</t>
  </si>
  <si>
    <t>productprice corrected</t>
  </si>
  <si>
    <t>Wattage</t>
  </si>
  <si>
    <t>up to 60W</t>
  </si>
  <si>
    <t>85W to 120W</t>
  </si>
  <si>
    <t>65W to 80W</t>
  </si>
  <si>
    <t>LPW</t>
  </si>
  <si>
    <t>2018 Base Case Mix</t>
  </si>
  <si>
    <t>Incandescent</t>
  </si>
  <si>
    <t>Measure Code</t>
  </si>
  <si>
    <t>Measure description</t>
  </si>
  <si>
    <t>Measure Wattage</t>
  </si>
  <si>
    <t>Measure Case Cost (1)</t>
  </si>
  <si>
    <t>IMC (6)</t>
  </si>
  <si>
    <t>Notes: Update for Candelabra</t>
  </si>
  <si>
    <t>FMC (7)</t>
  </si>
  <si>
    <t>CFL Cost (2)</t>
  </si>
  <si>
    <t>Inc Cost (3)</t>
  </si>
  <si>
    <t>Base Case Cost (4)</t>
  </si>
  <si>
    <t>Labor Cost (5)</t>
  </si>
  <si>
    <t>(4) Uses the Base Case Mix table above.</t>
  </si>
  <si>
    <t>(6) IMC = Measure Case cost - Base Case cost</t>
  </si>
  <si>
    <t>(5) A labor cost of $4.48 is used from WO017.</t>
  </si>
  <si>
    <t>(7) FMC = Measure Case cost + Labor cost</t>
  </si>
  <si>
    <t>Price Update</t>
  </si>
  <si>
    <t>Y</t>
  </si>
  <si>
    <t>N</t>
  </si>
  <si>
    <t>D</t>
  </si>
  <si>
    <t>productpricewithdiscontinued</t>
  </si>
  <si>
    <t>productprice corrected with discontinued</t>
  </si>
  <si>
    <t>Count</t>
  </si>
  <si>
    <t>Column1</t>
  </si>
  <si>
    <t>Column2</t>
  </si>
  <si>
    <t>Color Temperature2</t>
  </si>
  <si>
    <t>Price per Lamp</t>
  </si>
  <si>
    <t>Counts</t>
  </si>
  <si>
    <t>Low</t>
  </si>
  <si>
    <t>High</t>
  </si>
  <si>
    <t>50-Watt Equivalent Halogen BR40 Flood Light Bulb</t>
  </si>
  <si>
    <t>https://www.homedepot.com/p/Philips-50-Watt-Equivalent-Halogen-BR40-Flood-Light-Bulb-459404/206514312?keyword=halogen+br40&amp;semanticToken=222t00000+++%3E++++st%3A%7Bhalogen+br40%7D%3Ast++cnn%3A%7B0%3A0%7D+cnr%3A%7B8%3A1%7D+cnb%3A%7B9%3A1%7D++halogen+br40+%7Brest%7D++dln%3A%7B542309%7D+qu%3A%7Bhalogen+br40%7D+oos%3A%7B0%3A1%7D</t>
  </si>
  <si>
    <t>50-Watt Equivalent Halogen BR30 Dimmable Flood Light Bulb (3-Pack)</t>
  </si>
  <si>
    <t>https://www.homedepot.com/p/Philips-50-Watt-Equivalent-Halogen-BR30-Dimmable-Flood-Light-Bulb-3-Pack-454827/205711727</t>
  </si>
  <si>
    <t>Satco 65BR30/FL/HAL Halogen Reflector Halogen, 65W E26 BR30, Frosted Bulb [Pack of 24]</t>
  </si>
  <si>
    <t>https://www.amazon.com/Satco-65BR30-Halogen-Reflector-Frosted/dp/B014X2SG5Q/ref=sr_1_1_sspa?ie=UTF8&amp;qid=1539037689&amp;sr=8-1-spons&amp;keywords=halogen+br30&amp;psc=1</t>
  </si>
  <si>
    <t>url</t>
  </si>
  <si>
    <t>description</t>
  </si>
  <si>
    <t>watts</t>
  </si>
  <si>
    <t>lumens</t>
  </si>
  <si>
    <t>price</t>
  </si>
  <si>
    <t>Satco S4515 65 Watts 120 Volts BR30 Reflector Halogen Light Bulb</t>
  </si>
  <si>
    <t>https://www.amazon.com/Satco-S4515-Watts-Reflector-Halogen/dp/B00BL789BI/ref=sr_1_6?ie=UTF8&amp;qid=1539037689&amp;sr=8-6&amp;keywords=halogen+br30&amp;dpID=41BBgIySswL&amp;preST=_SX342_QL70_&amp;dpSrc=srch</t>
  </si>
  <si>
    <t>https://www.amazon.com/Westinghouse-3686200-Lumen-Hours-Halogen/dp/B00C9FHAV6/ref=sr_1_14?ie=UTF8&amp;qid=1539037689&amp;sr=8-14&amp;keywords=halogen+br30</t>
  </si>
  <si>
    <t>Westinghouse 3686200, 65 Watt 820 Lumen BR30, 30° Beam 2000 Hours 120 Volt Halogen Light Bulb</t>
  </si>
  <si>
    <t>https://www.amazon.com/Satco-65BR40-Halogen-Reflector-Frosted/dp/B014X2O4AC/ref=sr_1_1_sspa?ie=UTF8&amp;qid=1539037769&amp;sr=8-1-spons&amp;keywords=halogen+br40&amp;psc=1</t>
  </si>
  <si>
    <t>Satco 65BR40/FL/HAL/130V Halogen Reflector Halogen, 65W E26 BR40, Frosted Bulb [Pack of 24]</t>
  </si>
  <si>
    <t>Bulbrite H65BR40FL 65W Halogen BR40 Reflector Flood Light</t>
  </si>
  <si>
    <t>https://www.amazon.com/Bulbrite-H65BR40FL-Halogen-Reflector-Flood/dp/B005OUK7JA/ref=sr_1_5?ie=UTF8&amp;qid=1539037769&amp;sr=8-5&amp;keywords=halogen+br40</t>
  </si>
  <si>
    <t>https://www.amazon.com/Halogen-Reflector-Flood-Light-White/dp/B00DX72CVW/ref=sr_1_10?ie=UTF8&amp;qid=1539037769&amp;sr=8-10&amp;keywords=halogen+br40</t>
  </si>
  <si>
    <t>https://www.amazon.com/Bulbrite-H65BR40FL-65-Watt-Dimmable-Reflector/dp/B00TE7KQA4/ref=sr_1_17?ie=UTF8&amp;qid=1539037769&amp;sr=8-17&amp;keywords=halogen+br40</t>
  </si>
  <si>
    <t>65W Halogen BR40 Reflector Flood Light Bulb in Warm White [Set of 4]</t>
  </si>
  <si>
    <t>6PK Bulbrite 695065 H65BR40FL 65-Watt Dimmable Halogen BR40 Reflector, Medium Base, Warm White</t>
  </si>
  <si>
    <t>type</t>
  </si>
  <si>
    <t>equivalent</t>
  </si>
  <si>
    <t>https://www.amazon.com/Satco-Halogen-Floodlamp-50w-Br40/dp/B00BYXLRB8/ref=sr_1_4?ie=UTF8&amp;qid=1539038965&amp;sr=8-4&amp;keywords=halogen+br40+50w&amp;dpID=31vvgIZYukL&amp;preST=_SX342_QL70_&amp;dpSrc=srch</t>
  </si>
  <si>
    <t>Halogen Floodlamp,50w,Br40</t>
  </si>
  <si>
    <t>Cost vs Equvalent</t>
  </si>
  <si>
    <t>Cost vs Watt</t>
  </si>
  <si>
    <t>Cost</t>
  </si>
  <si>
    <t>Equiv</t>
  </si>
  <si>
    <t>Average Cost vs Watt</t>
  </si>
  <si>
    <t>Average Cost vs Equivalent</t>
  </si>
  <si>
    <t>Row Labels</t>
  </si>
  <si>
    <t>Grand Total</t>
  </si>
  <si>
    <t>Average of Price per pack</t>
  </si>
  <si>
    <t>(blank)</t>
  </si>
  <si>
    <t>y = 0.0536x + 2.7614</t>
  </si>
  <si>
    <t>pricewithdiscontinued</t>
  </si>
  <si>
    <t>http://valleysupplyco.com/brand-bulbrite/60w-br30-halogen-fl120v/sku-V203-694060</t>
  </si>
  <si>
    <t>60W BR30 HALOGEN FL.120V (694060) by Bulbrite</t>
  </si>
  <si>
    <t>https://www.walmart.com/ip/Satco-S4501-60W-120V-BR30-Flood-FL-halogen-light-bulb/38271984</t>
  </si>
  <si>
    <t>Satco S4501 60W 120V BR30 Flood FL halogen light bulb</t>
  </si>
  <si>
    <t>https://www.amazon.com/Perlite-Lighting-75BR30A-Reflector-120-Volt/dp/B075G3D9LR/ref=sr_1_1?s=hi&amp;ie=UTF8&amp;qid=1539296299&amp;sr=1-1&amp;refinements=p_n_feature_five_browse-bin%3A6104070011%2Cp_n_feature_keywords_five_browse-bin%3A7801675011</t>
  </si>
  <si>
    <t>Perlite Lighting (Pack of 5) 75BR30A/120 75-Watt BR30 Reflector Wide Flood Amber Lamp E26 Base 120-Volt Light Bulb</t>
  </si>
  <si>
    <t>https://www.amazon.com/Bulbrite-75BR30A-242075-Reflector-Flood/dp/B00S8RC992/ref=sr_1_2?s=hi&amp;ie=UTF8&amp;qid=1539296299&amp;sr=1-2&amp;refinements=p_n_feature_five_browse-bin%3A6104070011%2Cp_n_feature_keywords_five_browse-bin%3A7801675011</t>
  </si>
  <si>
    <t>Bulbrite 75BR30A - 242075 75W BR30 Reflector 120 Volt Wide Flood, Amber - 2 Pack</t>
  </si>
  <si>
    <t>Std Equivalency</t>
  </si>
  <si>
    <t>Min Equiv</t>
  </si>
  <si>
    <t>Max Equiv</t>
  </si>
  <si>
    <t>LED Average Cost/Watt vs Wattage</t>
  </si>
  <si>
    <t>CFL Average Cost/Equivalent vs Equivalent</t>
  </si>
  <si>
    <t>Halogen Average cost/Equivalent vs Equivalent</t>
  </si>
  <si>
    <t>Std Equivalent</t>
  </si>
  <si>
    <t>(1) Cost is calculated from the linear fit of Average cost/Watt vs Watt from LEDCombined. Midrange wattages used for BR lamp costs for ranges.</t>
  </si>
  <si>
    <t>(2) Cost is calculated from linear fit of Average cost/Equivalent vs Equivalent averages from CFLCombined.</t>
  </si>
  <si>
    <t>(3) Cost is calculated from the averages across equivalent ranges from HalogenCombined.</t>
  </si>
  <si>
    <t>Average Inc. Equivalent</t>
  </si>
  <si>
    <t>Measure Cost ID</t>
  </si>
  <si>
    <t>Base Cost ID</t>
  </si>
  <si>
    <t>SCE17LG131_3_M001</t>
  </si>
  <si>
    <t>SCE17LG131_3_M002</t>
  </si>
  <si>
    <t>SCE17LG131_3_B001</t>
  </si>
  <si>
    <t>SCE17LG131_3_B002</t>
  </si>
  <si>
    <t>SCE17LG131_3_M003</t>
  </si>
  <si>
    <t>SCE17LG131_3_B003</t>
  </si>
  <si>
    <t>SCE17LG131_3_M004</t>
  </si>
  <si>
    <t>SCE17LG131_3_B004</t>
  </si>
  <si>
    <t>SCE17LG131_3_M005</t>
  </si>
  <si>
    <t>SCE17LG131_3_B005</t>
  </si>
  <si>
    <t>SCE17LG131_3_M006</t>
  </si>
  <si>
    <t>SCE17LG131_3_B006</t>
  </si>
  <si>
    <t>SCE17LG131_3_M007</t>
  </si>
  <si>
    <t>SCE17LG131_3_B007</t>
  </si>
  <si>
    <t>SCE17LG131_3_M008</t>
  </si>
  <si>
    <t>SCE17LG131_3_B008</t>
  </si>
  <si>
    <t>SCE17LG131_3_M009</t>
  </si>
  <si>
    <t>SCE17LG131_3_B009</t>
  </si>
  <si>
    <t>SCE17LG131_3_M010</t>
  </si>
  <si>
    <t>SCE17LG131_3_B010</t>
  </si>
  <si>
    <t>SCE17LG131_3_M011</t>
  </si>
  <si>
    <t>SCE17LG131_3_B011</t>
  </si>
  <si>
    <t>SCE17LG131_3_M012</t>
  </si>
  <si>
    <t>SCE17LG131_3_B012</t>
  </si>
  <si>
    <t>SCE17LG131_3_M013</t>
  </si>
  <si>
    <t>SCE17LG131_3_B013</t>
  </si>
  <si>
    <t>SCE17LG131_3_M014</t>
  </si>
  <si>
    <t>SCE17LG131_3_B014</t>
  </si>
  <si>
    <t>SCE17LG131_3_M015</t>
  </si>
  <si>
    <t>SCE17LG131_3_B015</t>
  </si>
  <si>
    <t>SCE17LG131_3_M016</t>
  </si>
  <si>
    <t>SCE17LG131_3_B016</t>
  </si>
  <si>
    <t>SCE17LG131_3_M017</t>
  </si>
  <si>
    <t>SCE17LG131_3_B017</t>
  </si>
  <si>
    <t>All-Ltg-LED-WRR</t>
  </si>
  <si>
    <t>DEER2019</t>
  </si>
  <si>
    <t>All LED lamps, fixtures and retrofits with savings calculated using WRR savings methods</t>
  </si>
  <si>
    <t>Deemed using wattage reduction ratio (WRR) savings calculations</t>
  </si>
  <si>
    <t>All</t>
  </si>
  <si>
    <t>NTG</t>
  </si>
  <si>
    <t>LED R-BR Lamp: 10 Watts</t>
  </si>
  <si>
    <t>LED R-BR Lamp: 11 Watts</t>
  </si>
  <si>
    <t>LED R-BR Lamp: 12 Watts</t>
  </si>
  <si>
    <t>LED R-BR Lamp: 13 Watts</t>
  </si>
  <si>
    <t>LED R-BR Lamp: 14 Watts</t>
  </si>
  <si>
    <t>LED R-BR Lamp: 15 Watts</t>
  </si>
  <si>
    <t>LED R-BR Lamp: 16 Watts</t>
  </si>
  <si>
    <t>LED R-BR Lamp: 17 Watts</t>
  </si>
  <si>
    <t>LED R-BR Lamp: 18 Watts</t>
  </si>
  <si>
    <t>LED R-BR Lamp: 19 Watts</t>
  </si>
  <si>
    <t>LED R-BR Lamp: 20 Watts</t>
  </si>
  <si>
    <t>LED R-BR Lamp: 21 Watts</t>
  </si>
  <si>
    <t>LED R-BR Lamp: 22 Watts</t>
  </si>
  <si>
    <t>LED R-BR Lamp: 6 Watts</t>
  </si>
  <si>
    <t>LED R-BR Lamp: 7 Watts</t>
  </si>
  <si>
    <t>LED R-BR Lamp: 8 Watts</t>
  </si>
  <si>
    <t>LED R-BR Lamp: 9 Watts</t>
  </si>
  <si>
    <t>https://www.amazon.com/Philips-454827-Halogen-Flood-Dimmable/dp/B0187G2QCI/ref=sr_1_4?ie=UTF8&amp;qid=1539901565&amp;sr=8-4&amp;keywords=HALOGEN+BR30</t>
  </si>
  <si>
    <t>Philips 454827 Halogen 50W Halogen BR30 Flood Light Bulb with Dimmable (3Pack)</t>
  </si>
  <si>
    <t>6 Pack Satco S4515 65 Watt 920 Lumens BR30 Halogen Reflector Flood Frosted Light Bulb</t>
  </si>
  <si>
    <t>https://www.amazon.com/Satco-S4515-Halogen-Reflector-Frosted/dp/B00S850OH8/ref=sr_1_3?ie=UTF8&amp;qid=1539901565&amp;sr=8-3&amp;keywords=HALOGEN+BR30</t>
  </si>
  <si>
    <t>https://www.amazon.com/BulbAmerica-130V-BR30-Flood-Halogen/dp/B017MPH6XY/ref=sr_1_1_sspa?ie=UTF8&amp;qid=1539901956&amp;sr=8-1-spons&amp;keywords=HALOGEN+BR30+-LED&amp;psc=1</t>
  </si>
  <si>
    <t>BulbAmerica 42W 130V BR30 Flood Halogen Bulb</t>
  </si>
  <si>
    <t>Feit Electric Q40BR30/ES Energy Saving 40-Watt Halogen BR30 Bulb</t>
  </si>
  <si>
    <t>https://www.amazon.com/Feit-Electric-Q40BR30-ES-40-Watt/dp/B0052YVYZ4/ref=sr_1_9?ie=UTF8&amp;qid=1539901956&amp;sr=8-9&amp;keywords=HALOGEN+BR30+-LED</t>
  </si>
  <si>
    <t>Eiko 65BR30/SP-120V Spot BR30 Medium Base Halogen Bulb, 120V/65W</t>
  </si>
  <si>
    <t>Satco 04515-65BR30FL/HAL S4515 BR30 Halogen Light Bulb</t>
  </si>
  <si>
    <t>https://www.amazon.com/Satco-04515-65BR30FL-S4515-Halogen-Light/dp/B07HXQB7W8/ref=sr_1_16?ie=UTF8&amp;qid=1539901956&amp;sr=8-16&amp;keywords=HALOGEN+BR30+-LED</t>
  </si>
  <si>
    <t>https://www.amazon.com/GE-76394-52BR30-Halogen-Light/dp/B004TSO1E0/ref=sr_1_18?ie=UTF8&amp;qid=1539901956&amp;sr=8-18&amp;keywords=HALOGEN+BR30+-LED</t>
  </si>
  <si>
    <t>GE 76394 - 52BR30/FL/HIR+ BR30 Halogen Light Bulb</t>
  </si>
  <si>
    <t>https://www.amazon.com/Platinum-130V-BR30-Flood-Halogen/dp/B0161MD5ES/ref=sr_1_20_sspa?ie=UTF8&amp;qid=1539901956&amp;sr=8-20-spons&amp;keywords=HALOGEN+BR30+-LED&amp;psc=1</t>
  </si>
  <si>
    <t>Platinum 42W 130V BR30 Flood Halogen Bulb</t>
  </si>
  <si>
    <t>Philips 42106-5 40W Halogen Lamps</t>
  </si>
  <si>
    <t>https://www.amazon.com/Philips-42106-5-40W-Halogen-Lamps/dp/B00FZETVS8/ref=sr_1_3?ie=UTF8&amp;qid=1539904059&amp;sr=8-3&amp;keywords=HALOGEN+BR30+40w+-LED&amp;dpID=41rWIfocoRL&amp;preST=_SY300_QL70_&amp;dpSrc=srch</t>
  </si>
  <si>
    <t>y = .0201x + 3.1357</t>
  </si>
  <si>
    <t>Equivalent Wattage</t>
  </si>
  <si>
    <t>Average Cost</t>
  </si>
  <si>
    <t>Wattage Equivalent</t>
  </si>
  <si>
    <t>https://www.bulbs.com/product/LED20BR40-830-D-2?RefId=375</t>
  </si>
  <si>
    <t>Bulbrite Dimmable 20W 3000K BR40 LED Bulb</t>
  </si>
  <si>
    <t>y</t>
  </si>
  <si>
    <t>1750 Lumens - 3000 Kelvin Halogen White - LED BR40 - 20 Watt - 120W Equal - Dimmable - 120V - Kobi R40-120-30</t>
  </si>
  <si>
    <t>https://www.1000bulbs.com/product/202436/KOBI-K2M5.html</t>
  </si>
  <si>
    <t>https://www.prolighting.com/led-light-bulbs/br40/r40-120-40-mv.html</t>
  </si>
  <si>
    <t>Kobi 20 Watt LED R40 1,750 Lumens 4000K 120-277V</t>
  </si>
  <si>
    <t>https://www.1000bulbs.com/product/201882/TCP-10073.html</t>
  </si>
  <si>
    <t>1400 Lumens - 2700 Kelvin Residential Warm - LED BR40 - 17 Watt - 85W Equal - Dimmable - 120V - TCP LED17BR40D27K</t>
  </si>
  <si>
    <t xml:space="preserve">1400 Lumens - 2700 Kelvin Residential Warm - LED BR40 - 17 Watt - 85W Equal - Dimmable - 120V - TCP LED17BR40D27K
</t>
  </si>
  <si>
    <t xml:space="preserve">LED BR40 - 17 Watt - 1400 Lumens
</t>
  </si>
  <si>
    <t>LED17BR40D27K</t>
  </si>
  <si>
    <t>LED BR40 - 17 Watt - 1400 Lumens</t>
  </si>
  <si>
    <t>1400 Lumens - 4100 Kelvin Cool White - LED BR40 - 17 Watt - 85W Equal - Dimmable - 120V - TCP LED17BR40D41K</t>
  </si>
  <si>
    <t>LED17BR40D30K</t>
  </si>
  <si>
    <t>https://www.1000bulbs.com/product/99997/TCP-17BR40D30K.html</t>
  </si>
  <si>
    <t>1400 Lumens - 3000 Kelvin Halogen White - LED BR40 - 17 Watt - 85W Equal - Dimmable - 120V - TCP LED17BR40D30K</t>
  </si>
  <si>
    <t>https://www.atlantalightbulbs.com/light-bulbs/led-light-bulbs/led-lamps-r40-type/led-br40fl18-830-led/</t>
  </si>
  <si>
    <t>LED BR40 3000K 1230 LUMENS 80126 PROLED HALCO DIMMABLE 120V 18W WARM WHITE 120W EQUIVALENT</t>
  </si>
  <si>
    <t>https://www.atlantalightbulbs.com/light-bulbs/led-light-bulbs/led-bulbs-r40-type/led-br40fl16-850-led/</t>
  </si>
  <si>
    <t>LED BR40 5000K 1320 Lumens The 80985 ProLED BR40 LED replacement is perfect for replacing 120W incandescent bulbs. 5000k bright white light.</t>
  </si>
  <si>
    <t>y = 0.6915x + 2.0239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</si>
</sst>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0.00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4" tint="0.39997558519241921"/>
      </left>
      <right/>
      <top/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0" fontId="8" fillId="0" borderId="0"/>
    <xf numFmtId="0" fontId="3" fillId="0" borderId="0"/>
  </cellStyleXfs>
  <cellXfs count="124">
    <xf numFmtId="0" fontId="0" fillId="0" borderId="0" xfId="0"/>
    <xf numFmtId="3" fontId="0" fillId="0" borderId="0" xfId="0" applyNumberFormat="1"/>
    <xf numFmtId="8" fontId="0" fillId="0" borderId="0" xfId="0" applyNumberFormat="1"/>
    <xf numFmtId="0" fontId="0" fillId="0" borderId="0" xfId="0" applyAlignment="1"/>
    <xf numFmtId="6" fontId="0" fillId="0" borderId="0" xfId="0" applyNumberFormat="1" applyAlignment="1"/>
    <xf numFmtId="0" fontId="0" fillId="0" borderId="0" xfId="0" applyAlignment="1">
      <alignment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Alignment="1">
      <alignment horizontal="right" vertical="center"/>
    </xf>
    <xf numFmtId="0" fontId="0" fillId="2" borderId="0" xfId="0" applyFill="1" applyAlignment="1"/>
    <xf numFmtId="8" fontId="0" fillId="0" borderId="0" xfId="0" applyNumberFormat="1" applyAlignment="1">
      <alignment horizontal="right" vertical="center"/>
    </xf>
    <xf numFmtId="0" fontId="0" fillId="2" borderId="1" xfId="0" applyFill="1" applyBorder="1"/>
    <xf numFmtId="8" fontId="0" fillId="2" borderId="1" xfId="0" applyNumberFormat="1" applyFill="1" applyBorder="1"/>
    <xf numFmtId="16" fontId="0" fillId="2" borderId="1" xfId="0" applyNumberFormat="1" applyFill="1" applyBorder="1"/>
    <xf numFmtId="8" fontId="0" fillId="0" borderId="0" xfId="0" applyNumberFormat="1" applyAlignment="1"/>
    <xf numFmtId="0" fontId="0" fillId="6" borderId="0" xfId="0" applyFill="1"/>
    <xf numFmtId="0" fontId="0" fillId="7" borderId="0" xfId="0" applyFill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1" applyAlignment="1"/>
    <xf numFmtId="0" fontId="2" fillId="0" borderId="0" xfId="1"/>
    <xf numFmtId="0" fontId="1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4" xfId="0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  <xf numFmtId="9" fontId="0" fillId="0" borderId="5" xfId="0" applyNumberFormat="1" applyBorder="1" applyAlignment="1">
      <alignment horizontal="left"/>
    </xf>
    <xf numFmtId="9" fontId="0" fillId="0" borderId="0" xfId="0" applyNumberFormat="1" applyFill="1" applyBorder="1" applyAlignment="1">
      <alignment horizontal="left"/>
    </xf>
    <xf numFmtId="9" fontId="0" fillId="0" borderId="7" xfId="0" applyNumberForma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 vertical="center" wrapText="1"/>
    </xf>
    <xf numFmtId="164" fontId="6" fillId="0" borderId="1" xfId="2" applyNumberFormat="1" applyFont="1" applyFill="1" applyBorder="1" applyAlignment="1">
      <alignment horizontal="left"/>
    </xf>
    <xf numFmtId="44" fontId="5" fillId="0" borderId="0" xfId="2" applyFont="1" applyFill="1" applyBorder="1" applyAlignment="1">
      <alignment horizontal="left"/>
    </xf>
    <xf numFmtId="44" fontId="0" fillId="0" borderId="0" xfId="2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left"/>
    </xf>
    <xf numFmtId="164" fontId="0" fillId="0" borderId="1" xfId="0" applyNumberFormat="1" applyFill="1" applyBorder="1" applyAlignment="1">
      <alignment horizontal="left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0" fillId="0" borderId="10" xfId="0" applyBorder="1" applyAlignment="1"/>
    <xf numFmtId="0" fontId="1" fillId="11" borderId="10" xfId="0" applyFont="1" applyFill="1" applyBorder="1" applyAlignment="1"/>
    <xf numFmtId="8" fontId="1" fillId="11" borderId="10" xfId="0" applyNumberFormat="1" applyFont="1" applyFill="1" applyBorder="1" applyAlignment="1"/>
    <xf numFmtId="0" fontId="1" fillId="11" borderId="10" xfId="0" applyFont="1" applyFill="1" applyBorder="1" applyAlignment="1">
      <alignment horizontal="center" vertical="center"/>
    </xf>
    <xf numFmtId="8" fontId="1" fillId="11" borderId="10" xfId="0" applyNumberFormat="1" applyFont="1" applyFill="1" applyBorder="1" applyAlignment="1">
      <alignment horizontal="center" vertical="center"/>
    </xf>
    <xf numFmtId="8" fontId="1" fillId="11" borderId="10" xfId="0" applyNumberFormat="1" applyFont="1" applyFill="1" applyBorder="1"/>
    <xf numFmtId="0" fontId="1" fillId="11" borderId="10" xfId="0" applyFont="1" applyFill="1" applyBorder="1"/>
    <xf numFmtId="0" fontId="0" fillId="0" borderId="10" xfId="0" applyFill="1" applyBorder="1"/>
    <xf numFmtId="8" fontId="0" fillId="0" borderId="10" xfId="0" applyNumberFormat="1" applyFill="1" applyBorder="1"/>
    <xf numFmtId="8" fontId="1" fillId="0" borderId="10" xfId="0" applyNumberFormat="1" applyFont="1" applyFill="1" applyBorder="1"/>
    <xf numFmtId="0" fontId="0" fillId="0" borderId="11" xfId="0" applyBorder="1"/>
    <xf numFmtId="0" fontId="0" fillId="12" borderId="0" xfId="0" applyFill="1"/>
    <xf numFmtId="0" fontId="0" fillId="12" borderId="0" xfId="0" applyFill="1" applyAlignment="1"/>
    <xf numFmtId="0" fontId="1" fillId="12" borderId="10" xfId="0" applyFont="1" applyFill="1" applyBorder="1" applyAlignment="1">
      <alignment horizontal="center" vertical="center"/>
    </xf>
    <xf numFmtId="0" fontId="1" fillId="12" borderId="10" xfId="0" applyFont="1" applyFill="1" applyBorder="1" applyAlignment="1"/>
    <xf numFmtId="0" fontId="0" fillId="12" borderId="0" xfId="0" applyFill="1" applyAlignment="1">
      <alignment horizontal="center"/>
    </xf>
    <xf numFmtId="0" fontId="0" fillId="12" borderId="10" xfId="0" applyFill="1" applyBorder="1"/>
    <xf numFmtId="0" fontId="9" fillId="12" borderId="12" xfId="0" applyFont="1" applyFill="1" applyBorder="1" applyAlignment="1">
      <alignment wrapText="1"/>
    </xf>
    <xf numFmtId="0" fontId="9" fillId="12" borderId="13" xfId="0" applyFont="1" applyFill="1" applyBorder="1" applyAlignment="1">
      <alignment wrapText="1"/>
    </xf>
    <xf numFmtId="0" fontId="9" fillId="12" borderId="14" xfId="0" applyFont="1" applyFill="1" applyBorder="1"/>
    <xf numFmtId="0" fontId="0" fillId="9" borderId="15" xfId="0" applyFont="1" applyFill="1" applyBorder="1"/>
    <xf numFmtId="0" fontId="0" fillId="0" borderId="16" xfId="0" applyFont="1" applyBorder="1"/>
    <xf numFmtId="8" fontId="0" fillId="0" borderId="16" xfId="0" applyNumberFormat="1" applyFont="1" applyBorder="1"/>
    <xf numFmtId="0" fontId="0" fillId="0" borderId="17" xfId="0" applyFont="1" applyBorder="1"/>
    <xf numFmtId="1" fontId="0" fillId="0" borderId="17" xfId="0" applyNumberFormat="1" applyFont="1" applyBorder="1" applyAlignment="1">
      <alignment horizontal="center" vertical="center"/>
    </xf>
    <xf numFmtId="0" fontId="0" fillId="9" borderId="18" xfId="0" applyFont="1" applyFill="1" applyBorder="1"/>
    <xf numFmtId="0" fontId="0" fillId="13" borderId="17" xfId="0" applyFont="1" applyFill="1" applyBorder="1"/>
    <xf numFmtId="8" fontId="0" fillId="13" borderId="17" xfId="0" applyNumberFormat="1" applyFont="1" applyFill="1" applyBorder="1"/>
    <xf numFmtId="1" fontId="0" fillId="13" borderId="17" xfId="0" applyNumberFormat="1" applyFont="1" applyFill="1" applyBorder="1" applyAlignment="1">
      <alignment horizontal="center" vertical="center"/>
    </xf>
    <xf numFmtId="8" fontId="0" fillId="0" borderId="17" xfId="0" applyNumberFormat="1" applyFont="1" applyBorder="1"/>
    <xf numFmtId="0" fontId="0" fillId="10" borderId="18" xfId="0" applyFont="1" applyFill="1" applyBorder="1"/>
    <xf numFmtId="0" fontId="0" fillId="8" borderId="18" xfId="0" applyFont="1" applyFill="1" applyBorder="1"/>
    <xf numFmtId="1" fontId="0" fillId="0" borderId="17" xfId="0" applyNumberFormat="1" applyFont="1" applyBorder="1"/>
    <xf numFmtId="1" fontId="0" fillId="13" borderId="17" xfId="0" applyNumberFormat="1" applyFont="1" applyFill="1" applyBorder="1"/>
    <xf numFmtId="0" fontId="10" fillId="12" borderId="17" xfId="0" applyFont="1" applyFill="1" applyBorder="1"/>
    <xf numFmtId="0" fontId="3" fillId="0" borderId="1" xfId="0" applyFont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" fillId="2" borderId="19" xfId="0" applyFont="1" applyFill="1" applyBorder="1" applyAlignment="1">
      <alignment wrapText="1"/>
    </xf>
    <xf numFmtId="0" fontId="0" fillId="0" borderId="0" xfId="0" applyFill="1" applyBorder="1" applyAlignment="1"/>
    <xf numFmtId="8" fontId="1" fillId="11" borderId="20" xfId="0" applyNumberFormat="1" applyFont="1" applyFill="1" applyBorder="1" applyAlignment="1"/>
    <xf numFmtId="164" fontId="0" fillId="0" borderId="0" xfId="0" applyNumberFormat="1"/>
    <xf numFmtId="0" fontId="11" fillId="9" borderId="18" xfId="0" applyFont="1" applyFill="1" applyBorder="1"/>
    <xf numFmtId="0" fontId="11" fillId="13" borderId="17" xfId="0" applyFont="1" applyFill="1" applyBorder="1"/>
    <xf numFmtId="8" fontId="11" fillId="13" borderId="17" xfId="0" applyNumberFormat="1" applyFont="1" applyFill="1" applyBorder="1"/>
    <xf numFmtId="1" fontId="11" fillId="13" borderId="17" xfId="0" applyNumberFormat="1" applyFont="1" applyFill="1" applyBorder="1" applyAlignment="1">
      <alignment horizontal="center" vertical="center"/>
    </xf>
    <xf numFmtId="1" fontId="11" fillId="13" borderId="17" xfId="0" applyNumberFormat="1" applyFont="1" applyFill="1" applyBorder="1"/>
    <xf numFmtId="44" fontId="0" fillId="0" borderId="0" xfId="2" applyFont="1"/>
    <xf numFmtId="8" fontId="0" fillId="0" borderId="0" xfId="0" applyNumberFormat="1" applyAlignment="1">
      <alignment horizontal="right"/>
    </xf>
    <xf numFmtId="0" fontId="0" fillId="0" borderId="0" xfId="0" pivotButton="1"/>
    <xf numFmtId="0" fontId="0" fillId="0" borderId="0" xfId="0" applyNumberFormat="1"/>
    <xf numFmtId="0" fontId="1" fillId="0" borderId="1" xfId="0" applyFont="1" applyBorder="1"/>
    <xf numFmtId="0" fontId="0" fillId="0" borderId="1" xfId="0" applyBorder="1"/>
    <xf numFmtId="1" fontId="3" fillId="0" borderId="1" xfId="0" applyNumberFormat="1" applyFont="1" applyBorder="1" applyAlignment="1">
      <alignment horizontal="left"/>
    </xf>
    <xf numFmtId="1" fontId="0" fillId="0" borderId="1" xfId="0" applyNumberFormat="1" applyBorder="1" applyAlignment="1">
      <alignment horizontal="left"/>
    </xf>
    <xf numFmtId="0" fontId="0" fillId="0" borderId="19" xfId="0" applyBorder="1" applyAlignment="1">
      <alignment horizontal="left"/>
    </xf>
    <xf numFmtId="164" fontId="6" fillId="0" borderId="19" xfId="2" applyNumberFormat="1" applyFont="1" applyFill="1" applyBorder="1" applyAlignment="1">
      <alignment horizontal="left"/>
    </xf>
    <xf numFmtId="164" fontId="0" fillId="0" borderId="19" xfId="0" applyNumberFormat="1" applyFill="1" applyBorder="1" applyAlignment="1">
      <alignment horizontal="left"/>
    </xf>
    <xf numFmtId="1" fontId="0" fillId="0" borderId="19" xfId="0" applyNumberFormat="1" applyBorder="1" applyAlignment="1">
      <alignment horizontal="left"/>
    </xf>
    <xf numFmtId="0" fontId="1" fillId="2" borderId="21" xfId="0" applyFont="1" applyFill="1" applyBorder="1" applyAlignment="1">
      <alignment horizontal="left" vertical="center" wrapText="1"/>
    </xf>
    <xf numFmtId="14" fontId="0" fillId="0" borderId="0" xfId="0" applyNumberFormat="1"/>
    <xf numFmtId="0" fontId="0" fillId="0" borderId="1" xfId="0" applyFont="1" applyBorder="1" applyAlignment="1">
      <alignment horizontal="left"/>
    </xf>
    <xf numFmtId="0" fontId="0" fillId="0" borderId="0" xfId="0" applyBorder="1" applyAlignment="1"/>
    <xf numFmtId="8" fontId="0" fillId="0" borderId="0" xfId="0" applyNumberFormat="1" applyBorder="1" applyAlignment="1"/>
    <xf numFmtId="8" fontId="1" fillId="11" borderId="22" xfId="0" applyNumberFormat="1" applyFont="1" applyFill="1" applyBorder="1" applyAlignment="1">
      <alignment horizontal="center" vertical="center"/>
    </xf>
    <xf numFmtId="44" fontId="0" fillId="0" borderId="1" xfId="2" applyFont="1" applyBorder="1"/>
    <xf numFmtId="0" fontId="2" fillId="0" borderId="0" xfId="1" applyBorder="1" applyAlignment="1"/>
    <xf numFmtId="165" fontId="0" fillId="0" borderId="1" xfId="0" applyNumberFormat="1" applyBorder="1" applyAlignment="1">
      <alignment horizontal="left"/>
    </xf>
    <xf numFmtId="0" fontId="0" fillId="0" borderId="0" xfId="0" applyBorder="1"/>
    <xf numFmtId="8" fontId="0" fillId="0" borderId="22" xfId="0" applyNumberFormat="1" applyFill="1" applyBorder="1"/>
    <xf numFmtId="8" fontId="1" fillId="11" borderId="22" xfId="0" applyNumberFormat="1" applyFont="1" applyFill="1" applyBorder="1"/>
    <xf numFmtId="3" fontId="0" fillId="0" borderId="0" xfId="0" applyNumberFormat="1" applyBorder="1"/>
    <xf numFmtId="0" fontId="2" fillId="0" borderId="0" xfId="1" applyBorder="1"/>
    <xf numFmtId="0" fontId="0" fillId="8" borderId="23" xfId="0" applyFont="1" applyFill="1" applyBorder="1"/>
    <xf numFmtId="6" fontId="0" fillId="0" borderId="0" xfId="0" applyNumberFormat="1" applyBorder="1" applyAlignment="1"/>
    <xf numFmtId="8" fontId="1" fillId="11" borderId="22" xfId="0" applyNumberFormat="1" applyFont="1" applyFill="1" applyBorder="1" applyAlignment="1"/>
    <xf numFmtId="0" fontId="0" fillId="0" borderId="0" xfId="0" applyBorder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</cellXfs>
  <cellStyles count="6">
    <cellStyle name="Currency" xfId="2" builtinId="4"/>
    <cellStyle name="Hyperlink" xfId="1" builtinId="8"/>
    <cellStyle name="Normal" xfId="0" builtinId="0"/>
    <cellStyle name="Normal 10" xfId="4"/>
    <cellStyle name="Normal 2" xfId="3"/>
    <cellStyle name="Normal 3 2 57" xfId="5"/>
  </cellStyles>
  <dxfs count="120">
    <dxf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$&quot;#,##0.00_);[Red]\(&quot;$&quot;#,##0.00\)"/>
      <fill>
        <patternFill patternType="solid">
          <fgColor indexed="64"/>
          <bgColor theme="9" tint="0.7999816888943144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numFmt numFmtId="12" formatCode="&quot;$&quot;#,##0.00_);[Red]\(&quot;$&quot;#,##0.00\)"/>
      <fill>
        <patternFill patternType="none">
          <fgColor indexed="64"/>
          <bgColor indexed="65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ill>
        <patternFill patternType="solid">
          <fgColor indexed="64"/>
          <bgColor rgb="FF0070C0"/>
        </patternFill>
      </fill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$&quot;#,##0.00_);[Red]\(&quot;$&quot;#,##0.00\)"/>
      <fill>
        <patternFill patternType="solid">
          <fgColor indexed="64"/>
          <bgColor theme="9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numFmt numFmtId="12" formatCode="&quot;$&quot;#,##0.00_);[Red]\(&quot;$&quot;#,##0.00\)"/>
      <alignment horizontal="general" vertical="bottom" textRotation="0" wrapText="0" indent="0" justifyLastLine="0" shrinkToFit="0" readingOrder="0"/>
    </dxf>
    <dxf>
      <numFmt numFmtId="10" formatCode="&quot;$&quot;#,##0_);[Red]\(&quot;$&quot;#,##0\)"/>
      <alignment horizontal="general" vertical="bottom" textRotation="0" wrapText="0" indent="0" justifyLastLine="0" shrinkToFit="0" readingOrder="0"/>
    </dxf>
    <dxf>
      <numFmt numFmtId="10" formatCode="&quot;$&quot;#,##0_);[Red]\(&quot;$&quot;#,##0\)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rgb="FF0070C0"/>
        </patternFill>
      </fill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$&quot;#,##0.00_);[Red]\(&quot;$&quot;#,##0.00\)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numFmt numFmtId="12" formatCode="&quot;$&quot;#,##0.00_);[Red]\(&quot;$&quot;#,##0.00\)"/>
      <alignment horizontal="general" vertical="bottom" textRotation="0" wrapText="0" indent="0" justifyLastLine="0" shrinkToFit="0" readingOrder="0"/>
    </dxf>
    <dxf>
      <numFmt numFmtId="12" formatCode="&quot;$&quot;#,##0.00_);[Red]\(&quot;$&quot;#,##0.00\)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rgb="FF0070C0"/>
        </patternFill>
      </fill>
      <alignment horizontal="general" vertical="bottom" textRotation="0" wrapText="0" indent="0" justifyLastLine="0" shrinkToFit="0" readingOrder="0"/>
    </dxf>
    <dxf>
      <numFmt numFmtId="12" formatCode="&quot;$&quot;#,##0.00_);[Red]\(&quot;$&quot;#,##0.00\)"/>
    </dxf>
    <dxf>
      <numFmt numFmtId="12" formatCode="&quot;$&quot;#,##0.00_);[Red]\(&quot;$&quot;#,##0.00\)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12" formatCode="&quot;$&quot;#,##0.00_);[Red]\(&quot;$&quot;#,##0.00\)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fgColor indexed="64"/>
          <bgColor theme="9" tint="0.39997558519241921"/>
        </patternFill>
      </fill>
    </dxf>
    <dxf>
      <border outline="0">
        <top style="thin">
          <color indexed="64"/>
        </top>
      </border>
    </dxf>
    <dxf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2" formatCode="&quot;$&quot;#,##0.00_);[Red]\(&quot;$&quot;#,##0.00\)"/>
    </dxf>
    <dxf>
      <numFmt numFmtId="12" formatCode="&quot;$&quot;#,##0.00_);[Red]\(&quot;$&quot;#,##0.00\)"/>
    </dxf>
    <dxf>
      <fill>
        <patternFill patternType="solid">
          <fgColor indexed="64"/>
          <bgColor theme="6" tint="0.79998168889431442"/>
        </patternFill>
      </fill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$&quot;#,##0.00_);[Red]\(&quot;$&quot;#,##0.00\)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$&quot;#,##0.00_);[Red]\(&quot;$&quot;#,##0.00\)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$&quot;#,##0.00_);[Red]\(&quot;$&quot;#,##0.00\)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$&quot;#,##0.00_);[Red]\(&quot;$&quot;#,##0.00\)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$&quot;#,##0.00_);[Red]\(&quot;$&quot;#,##0.00\)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$&quot;#,##0.00_);[Red]\(&quot;$&quot;#,##0.00\)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3" tint="0.39997558519241921"/>
        </patternFill>
      </fill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3" tint="0.39997558519241921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Relationship Id="rId22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LEDCombined!$B$3:$B$313</c:f>
              <c:numCache>
                <c:formatCode>General</c:formatCode>
                <c:ptCount val="311"/>
                <c:pt idx="0">
                  <c:v>2.6</c:v>
                </c:pt>
                <c:pt idx="1">
                  <c:v>4</c:v>
                </c:pt>
                <c:pt idx="2">
                  <c:v>4</c:v>
                </c:pt>
                <c:pt idx="4">
                  <c:v>4</c:v>
                </c:pt>
                <c:pt idx="5">
                  <c:v>4.5</c:v>
                </c:pt>
                <c:pt idx="7">
                  <c:v>4.5</c:v>
                </c:pt>
                <c:pt idx="8">
                  <c:v>5</c:v>
                </c:pt>
                <c:pt idx="9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7">
                  <c:v>6.5</c:v>
                </c:pt>
                <c:pt idx="18">
                  <c:v>6.5</c:v>
                </c:pt>
                <c:pt idx="19">
                  <c:v>6.5</c:v>
                </c:pt>
                <c:pt idx="20">
                  <c:v>6.5</c:v>
                </c:pt>
                <c:pt idx="21">
                  <c:v>6.5</c:v>
                </c:pt>
                <c:pt idx="23">
                  <c:v>6.5</c:v>
                </c:pt>
                <c:pt idx="24">
                  <c:v>6.5</c:v>
                </c:pt>
                <c:pt idx="25">
                  <c:v>6.5</c:v>
                </c:pt>
                <c:pt idx="26">
                  <c:v>6.5</c:v>
                </c:pt>
                <c:pt idx="27">
                  <c:v>6.5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41">
                  <c:v>7</c:v>
                </c:pt>
                <c:pt idx="42">
                  <c:v>7</c:v>
                </c:pt>
                <c:pt idx="44">
                  <c:v>7.2</c:v>
                </c:pt>
                <c:pt idx="47">
                  <c:v>7.5</c:v>
                </c:pt>
                <c:pt idx="48">
                  <c:v>7.5</c:v>
                </c:pt>
                <c:pt idx="49">
                  <c:v>7.5</c:v>
                </c:pt>
                <c:pt idx="50">
                  <c:v>7.5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4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93">
                  <c:v>8</c:v>
                </c:pt>
                <c:pt idx="94">
                  <c:v>8.5</c:v>
                </c:pt>
                <c:pt idx="95">
                  <c:v>8.5</c:v>
                </c:pt>
                <c:pt idx="96">
                  <c:v>8.5</c:v>
                </c:pt>
                <c:pt idx="97">
                  <c:v>8.5</c:v>
                </c:pt>
                <c:pt idx="102">
                  <c:v>8.5</c:v>
                </c:pt>
                <c:pt idx="104">
                  <c:v>9</c:v>
                </c:pt>
                <c:pt idx="106">
                  <c:v>9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9</c:v>
                </c:pt>
                <c:pt idx="113">
                  <c:v>9</c:v>
                </c:pt>
                <c:pt idx="114">
                  <c:v>9</c:v>
                </c:pt>
                <c:pt idx="115">
                  <c:v>9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20">
                  <c:v>9</c:v>
                </c:pt>
                <c:pt idx="121">
                  <c:v>9</c:v>
                </c:pt>
                <c:pt idx="122">
                  <c:v>9</c:v>
                </c:pt>
                <c:pt idx="124">
                  <c:v>9</c:v>
                </c:pt>
                <c:pt idx="125">
                  <c:v>9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9</c:v>
                </c:pt>
                <c:pt idx="130">
                  <c:v>9</c:v>
                </c:pt>
                <c:pt idx="131">
                  <c:v>9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9">
                  <c:v>9</c:v>
                </c:pt>
                <c:pt idx="140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9</c:v>
                </c:pt>
                <c:pt idx="151">
                  <c:v>9</c:v>
                </c:pt>
                <c:pt idx="154">
                  <c:v>9.5</c:v>
                </c:pt>
                <c:pt idx="156">
                  <c:v>9.5</c:v>
                </c:pt>
                <c:pt idx="160">
                  <c:v>9.5</c:v>
                </c:pt>
                <c:pt idx="161">
                  <c:v>9.5</c:v>
                </c:pt>
                <c:pt idx="162">
                  <c:v>9.5</c:v>
                </c:pt>
                <c:pt idx="165">
                  <c:v>9.5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10</c:v>
                </c:pt>
                <c:pt idx="177">
                  <c:v>10</c:v>
                </c:pt>
                <c:pt idx="179">
                  <c:v>10</c:v>
                </c:pt>
                <c:pt idx="181">
                  <c:v>10</c:v>
                </c:pt>
                <c:pt idx="182">
                  <c:v>10</c:v>
                </c:pt>
                <c:pt idx="184">
                  <c:v>10</c:v>
                </c:pt>
                <c:pt idx="185">
                  <c:v>10</c:v>
                </c:pt>
                <c:pt idx="190">
                  <c:v>10</c:v>
                </c:pt>
                <c:pt idx="191">
                  <c:v>10.5</c:v>
                </c:pt>
                <c:pt idx="193">
                  <c:v>10.5</c:v>
                </c:pt>
                <c:pt idx="199">
                  <c:v>11</c:v>
                </c:pt>
                <c:pt idx="200">
                  <c:v>11</c:v>
                </c:pt>
                <c:pt idx="201">
                  <c:v>11</c:v>
                </c:pt>
                <c:pt idx="204">
                  <c:v>11</c:v>
                </c:pt>
                <c:pt idx="205">
                  <c:v>11</c:v>
                </c:pt>
                <c:pt idx="208">
                  <c:v>11.5</c:v>
                </c:pt>
                <c:pt idx="209">
                  <c:v>11.5</c:v>
                </c:pt>
                <c:pt idx="210">
                  <c:v>11.5</c:v>
                </c:pt>
                <c:pt idx="211">
                  <c:v>11.5</c:v>
                </c:pt>
                <c:pt idx="216">
                  <c:v>12</c:v>
                </c:pt>
                <c:pt idx="217">
                  <c:v>10.5</c:v>
                </c:pt>
                <c:pt idx="218">
                  <c:v>12</c:v>
                </c:pt>
                <c:pt idx="219">
                  <c:v>12</c:v>
                </c:pt>
                <c:pt idx="220">
                  <c:v>12</c:v>
                </c:pt>
                <c:pt idx="221">
                  <c:v>12</c:v>
                </c:pt>
                <c:pt idx="222">
                  <c:v>10.5</c:v>
                </c:pt>
                <c:pt idx="223">
                  <c:v>14</c:v>
                </c:pt>
                <c:pt idx="224">
                  <c:v>12</c:v>
                </c:pt>
                <c:pt idx="225">
                  <c:v>10.5</c:v>
                </c:pt>
                <c:pt idx="228">
                  <c:v>12</c:v>
                </c:pt>
                <c:pt idx="229">
                  <c:v>12</c:v>
                </c:pt>
                <c:pt idx="230">
                  <c:v>12</c:v>
                </c:pt>
                <c:pt idx="231">
                  <c:v>12</c:v>
                </c:pt>
                <c:pt idx="232">
                  <c:v>12</c:v>
                </c:pt>
                <c:pt idx="233">
                  <c:v>12</c:v>
                </c:pt>
                <c:pt idx="234">
                  <c:v>12</c:v>
                </c:pt>
                <c:pt idx="235">
                  <c:v>10.5</c:v>
                </c:pt>
                <c:pt idx="236">
                  <c:v>14</c:v>
                </c:pt>
                <c:pt idx="238">
                  <c:v>12.5</c:v>
                </c:pt>
                <c:pt idx="240">
                  <c:v>13</c:v>
                </c:pt>
                <c:pt idx="241">
                  <c:v>13</c:v>
                </c:pt>
                <c:pt idx="246">
                  <c:v>13</c:v>
                </c:pt>
                <c:pt idx="249">
                  <c:v>13</c:v>
                </c:pt>
                <c:pt idx="250">
                  <c:v>13</c:v>
                </c:pt>
                <c:pt idx="251">
                  <c:v>13</c:v>
                </c:pt>
                <c:pt idx="252">
                  <c:v>13</c:v>
                </c:pt>
                <c:pt idx="253">
                  <c:v>13</c:v>
                </c:pt>
                <c:pt idx="254">
                  <c:v>13</c:v>
                </c:pt>
                <c:pt idx="255">
                  <c:v>13.5</c:v>
                </c:pt>
                <c:pt idx="263">
                  <c:v>14</c:v>
                </c:pt>
                <c:pt idx="265">
                  <c:v>14</c:v>
                </c:pt>
                <c:pt idx="266">
                  <c:v>14</c:v>
                </c:pt>
                <c:pt idx="268">
                  <c:v>15</c:v>
                </c:pt>
                <c:pt idx="269">
                  <c:v>15</c:v>
                </c:pt>
                <c:pt idx="270">
                  <c:v>15</c:v>
                </c:pt>
                <c:pt idx="275">
                  <c:v>15</c:v>
                </c:pt>
                <c:pt idx="276">
                  <c:v>15</c:v>
                </c:pt>
                <c:pt idx="277">
                  <c:v>15</c:v>
                </c:pt>
                <c:pt idx="278">
                  <c:v>15</c:v>
                </c:pt>
                <c:pt idx="279">
                  <c:v>15</c:v>
                </c:pt>
                <c:pt idx="281">
                  <c:v>15.5</c:v>
                </c:pt>
                <c:pt idx="282">
                  <c:v>15.5</c:v>
                </c:pt>
                <c:pt idx="283">
                  <c:v>16</c:v>
                </c:pt>
                <c:pt idx="285">
                  <c:v>16.5</c:v>
                </c:pt>
                <c:pt idx="286">
                  <c:v>16.5</c:v>
                </c:pt>
                <c:pt idx="287">
                  <c:v>17</c:v>
                </c:pt>
                <c:pt idx="288">
                  <c:v>17</c:v>
                </c:pt>
                <c:pt idx="289">
                  <c:v>17</c:v>
                </c:pt>
                <c:pt idx="291">
                  <c:v>17</c:v>
                </c:pt>
                <c:pt idx="293">
                  <c:v>18</c:v>
                </c:pt>
                <c:pt idx="294">
                  <c:v>18</c:v>
                </c:pt>
                <c:pt idx="295">
                  <c:v>18</c:v>
                </c:pt>
                <c:pt idx="297">
                  <c:v>20</c:v>
                </c:pt>
                <c:pt idx="298">
                  <c:v>20</c:v>
                </c:pt>
                <c:pt idx="299">
                  <c:v>30</c:v>
                </c:pt>
                <c:pt idx="300">
                  <c:v>30</c:v>
                </c:pt>
                <c:pt idx="301">
                  <c:v>20</c:v>
                </c:pt>
                <c:pt idx="302">
                  <c:v>20</c:v>
                </c:pt>
                <c:pt idx="303">
                  <c:v>20</c:v>
                </c:pt>
                <c:pt idx="304">
                  <c:v>18</c:v>
                </c:pt>
                <c:pt idx="305">
                  <c:v>18</c:v>
                </c:pt>
                <c:pt idx="306">
                  <c:v>17</c:v>
                </c:pt>
                <c:pt idx="307">
                  <c:v>17</c:v>
                </c:pt>
                <c:pt idx="308">
                  <c:v>17</c:v>
                </c:pt>
              </c:numCache>
            </c:numRef>
          </c:xVal>
          <c:yVal>
            <c:numRef>
              <c:f>LEDCombined!$I$3:$I$313</c:f>
              <c:numCache>
                <c:formatCode>"$"#,##0.00_);[Red]\("$"#,##0.00\)</c:formatCode>
                <c:ptCount val="311"/>
                <c:pt idx="0">
                  <c:v>20.7</c:v>
                </c:pt>
                <c:pt idx="1">
                  <c:v>5.3</c:v>
                </c:pt>
                <c:pt idx="2">
                  <c:v>8.94</c:v>
                </c:pt>
                <c:pt idx="4">
                  <c:v>5.3</c:v>
                </c:pt>
                <c:pt idx="5">
                  <c:v>6.94</c:v>
                </c:pt>
                <c:pt idx="7">
                  <c:v>3.74</c:v>
                </c:pt>
                <c:pt idx="8">
                  <c:v>2.13</c:v>
                </c:pt>
                <c:pt idx="9">
                  <c:v>3.77</c:v>
                </c:pt>
                <c:pt idx="11">
                  <c:v>4.49</c:v>
                </c:pt>
                <c:pt idx="12">
                  <c:v>6.2474999999999996</c:v>
                </c:pt>
                <c:pt idx="13">
                  <c:v>8.56</c:v>
                </c:pt>
                <c:pt idx="14">
                  <c:v>5.9924999999999997</c:v>
                </c:pt>
                <c:pt idx="15">
                  <c:v>5.97</c:v>
                </c:pt>
                <c:pt idx="17">
                  <c:v>7.46</c:v>
                </c:pt>
                <c:pt idx="18">
                  <c:v>9.51</c:v>
                </c:pt>
                <c:pt idx="19">
                  <c:v>3.6949999999999998</c:v>
                </c:pt>
                <c:pt idx="20">
                  <c:v>7.49</c:v>
                </c:pt>
                <c:pt idx="21">
                  <c:v>8.99</c:v>
                </c:pt>
                <c:pt idx="23">
                  <c:v>4.43</c:v>
                </c:pt>
                <c:pt idx="24">
                  <c:v>6.59</c:v>
                </c:pt>
                <c:pt idx="25">
                  <c:v>8.77</c:v>
                </c:pt>
                <c:pt idx="26">
                  <c:v>4.3600000000000003</c:v>
                </c:pt>
                <c:pt idx="27">
                  <c:v>6.6616666666666662</c:v>
                </c:pt>
                <c:pt idx="28">
                  <c:v>5.99</c:v>
                </c:pt>
                <c:pt idx="29">
                  <c:v>4.99</c:v>
                </c:pt>
                <c:pt idx="30">
                  <c:v>5.65</c:v>
                </c:pt>
                <c:pt idx="31">
                  <c:v>5.99</c:v>
                </c:pt>
                <c:pt idx="32">
                  <c:v>4.29</c:v>
                </c:pt>
                <c:pt idx="33">
                  <c:v>3.99</c:v>
                </c:pt>
                <c:pt idx="34">
                  <c:v>3.3</c:v>
                </c:pt>
                <c:pt idx="35">
                  <c:v>4.68</c:v>
                </c:pt>
                <c:pt idx="41">
                  <c:v>2.4900000000000002</c:v>
                </c:pt>
                <c:pt idx="42">
                  <c:v>9.33</c:v>
                </c:pt>
                <c:pt idx="44">
                  <c:v>4.2649999999999997</c:v>
                </c:pt>
                <c:pt idx="47">
                  <c:v>3.59</c:v>
                </c:pt>
                <c:pt idx="48">
                  <c:v>9.99</c:v>
                </c:pt>
                <c:pt idx="49">
                  <c:v>9.73</c:v>
                </c:pt>
                <c:pt idx="50">
                  <c:v>11.99</c:v>
                </c:pt>
                <c:pt idx="52">
                  <c:v>2.11</c:v>
                </c:pt>
                <c:pt idx="53">
                  <c:v>6.12</c:v>
                </c:pt>
                <c:pt idx="54">
                  <c:v>7.22</c:v>
                </c:pt>
                <c:pt idx="55">
                  <c:v>2.4900000000000002</c:v>
                </c:pt>
                <c:pt idx="58">
                  <c:v>5.99</c:v>
                </c:pt>
                <c:pt idx="59">
                  <c:v>6.19</c:v>
                </c:pt>
                <c:pt idx="60">
                  <c:v>8.86</c:v>
                </c:pt>
                <c:pt idx="61">
                  <c:v>6.49</c:v>
                </c:pt>
                <c:pt idx="62">
                  <c:v>5.71</c:v>
                </c:pt>
                <c:pt idx="64">
                  <c:v>3.31</c:v>
                </c:pt>
                <c:pt idx="67">
                  <c:v>9.99</c:v>
                </c:pt>
                <c:pt idx="68">
                  <c:v>6.89</c:v>
                </c:pt>
                <c:pt idx="69">
                  <c:v>7.98</c:v>
                </c:pt>
                <c:pt idx="71">
                  <c:v>5.7166666666666659</c:v>
                </c:pt>
                <c:pt idx="72">
                  <c:v>3.5825</c:v>
                </c:pt>
                <c:pt idx="73">
                  <c:v>12.59</c:v>
                </c:pt>
                <c:pt idx="75">
                  <c:v>5.666666666666667</c:v>
                </c:pt>
                <c:pt idx="76">
                  <c:v>3.5825</c:v>
                </c:pt>
                <c:pt idx="77">
                  <c:v>7.97</c:v>
                </c:pt>
                <c:pt idx="78">
                  <c:v>4.3250000000000002</c:v>
                </c:pt>
                <c:pt idx="79">
                  <c:v>7.94</c:v>
                </c:pt>
                <c:pt idx="82">
                  <c:v>4.621666666666667</c:v>
                </c:pt>
                <c:pt idx="83">
                  <c:v>8.9450000000000003</c:v>
                </c:pt>
                <c:pt idx="84">
                  <c:v>16.649999999999999</c:v>
                </c:pt>
                <c:pt idx="85">
                  <c:v>7.48</c:v>
                </c:pt>
                <c:pt idx="86">
                  <c:v>24.99</c:v>
                </c:pt>
                <c:pt idx="87">
                  <c:v>5.6</c:v>
                </c:pt>
                <c:pt idx="93">
                  <c:v>16.03</c:v>
                </c:pt>
                <c:pt idx="94">
                  <c:v>17.984999999999999</c:v>
                </c:pt>
                <c:pt idx="95">
                  <c:v>17.984999999999999</c:v>
                </c:pt>
                <c:pt idx="96">
                  <c:v>24.984999999999999</c:v>
                </c:pt>
                <c:pt idx="97">
                  <c:v>9.4</c:v>
                </c:pt>
                <c:pt idx="102">
                  <c:v>2.13</c:v>
                </c:pt>
                <c:pt idx="104">
                  <c:v>10.53</c:v>
                </c:pt>
                <c:pt idx="106">
                  <c:v>4.45</c:v>
                </c:pt>
                <c:pt idx="107">
                  <c:v>6.31</c:v>
                </c:pt>
                <c:pt idx="108">
                  <c:v>5.39</c:v>
                </c:pt>
                <c:pt idx="109">
                  <c:v>4.49</c:v>
                </c:pt>
                <c:pt idx="110">
                  <c:v>3.79</c:v>
                </c:pt>
                <c:pt idx="111">
                  <c:v>11.48</c:v>
                </c:pt>
                <c:pt idx="112">
                  <c:v>6.4</c:v>
                </c:pt>
                <c:pt idx="113">
                  <c:v>4.25</c:v>
                </c:pt>
                <c:pt idx="114">
                  <c:v>3.49</c:v>
                </c:pt>
                <c:pt idx="115">
                  <c:v>3.26</c:v>
                </c:pt>
                <c:pt idx="116">
                  <c:v>3.83</c:v>
                </c:pt>
                <c:pt idx="117">
                  <c:v>2.99</c:v>
                </c:pt>
                <c:pt idx="118">
                  <c:v>7.19</c:v>
                </c:pt>
                <c:pt idx="120">
                  <c:v>6.97</c:v>
                </c:pt>
                <c:pt idx="121">
                  <c:v>9.9920000000000009</c:v>
                </c:pt>
                <c:pt idx="122">
                  <c:v>9.9959999999999987</c:v>
                </c:pt>
                <c:pt idx="124">
                  <c:v>9.98</c:v>
                </c:pt>
                <c:pt idx="125">
                  <c:v>6.918333333333333</c:v>
                </c:pt>
                <c:pt idx="126">
                  <c:v>6.57</c:v>
                </c:pt>
                <c:pt idx="127">
                  <c:v>8.4550000000000001</c:v>
                </c:pt>
                <c:pt idx="128">
                  <c:v>6.6566666666666663</c:v>
                </c:pt>
                <c:pt idx="129">
                  <c:v>11.58</c:v>
                </c:pt>
                <c:pt idx="130">
                  <c:v>6.6616666666666662</c:v>
                </c:pt>
                <c:pt idx="131">
                  <c:v>6.6616666666666662</c:v>
                </c:pt>
                <c:pt idx="135">
                  <c:v>6.6616666666666662</c:v>
                </c:pt>
                <c:pt idx="136">
                  <c:v>46.47</c:v>
                </c:pt>
                <c:pt idx="137">
                  <c:v>44.972499999999997</c:v>
                </c:pt>
                <c:pt idx="139">
                  <c:v>6.55</c:v>
                </c:pt>
                <c:pt idx="140">
                  <c:v>14.99</c:v>
                </c:pt>
                <c:pt idx="145">
                  <c:v>1.62</c:v>
                </c:pt>
                <c:pt idx="146">
                  <c:v>1.87</c:v>
                </c:pt>
                <c:pt idx="147">
                  <c:v>4.99</c:v>
                </c:pt>
                <c:pt idx="148">
                  <c:v>1.62</c:v>
                </c:pt>
                <c:pt idx="151">
                  <c:v>7.98</c:v>
                </c:pt>
                <c:pt idx="154">
                  <c:v>10.050000000000001</c:v>
                </c:pt>
                <c:pt idx="156">
                  <c:v>8.99</c:v>
                </c:pt>
                <c:pt idx="160">
                  <c:v>8.4700000000000006</c:v>
                </c:pt>
                <c:pt idx="161">
                  <c:v>9.08</c:v>
                </c:pt>
                <c:pt idx="162">
                  <c:v>9.35</c:v>
                </c:pt>
                <c:pt idx="165">
                  <c:v>9.8725000000000005</c:v>
                </c:pt>
                <c:pt idx="168">
                  <c:v>6.46</c:v>
                </c:pt>
                <c:pt idx="169">
                  <c:v>5.76</c:v>
                </c:pt>
                <c:pt idx="170">
                  <c:v>34.99</c:v>
                </c:pt>
                <c:pt idx="171">
                  <c:v>6.16</c:v>
                </c:pt>
                <c:pt idx="172">
                  <c:v>4.3499999999999996</c:v>
                </c:pt>
                <c:pt idx="173">
                  <c:v>6.49</c:v>
                </c:pt>
                <c:pt idx="174">
                  <c:v>4.68</c:v>
                </c:pt>
                <c:pt idx="175">
                  <c:v>5.76</c:v>
                </c:pt>
                <c:pt idx="176">
                  <c:v>6.49</c:v>
                </c:pt>
                <c:pt idx="177">
                  <c:v>6.19</c:v>
                </c:pt>
                <c:pt idx="179">
                  <c:v>5.36</c:v>
                </c:pt>
                <c:pt idx="181">
                  <c:v>5.9899999999999993</c:v>
                </c:pt>
                <c:pt idx="182">
                  <c:v>4.9993749999999997</c:v>
                </c:pt>
                <c:pt idx="184">
                  <c:v>12.97</c:v>
                </c:pt>
                <c:pt idx="185">
                  <c:v>9.9700000000000006</c:v>
                </c:pt>
                <c:pt idx="190">
                  <c:v>34.979999999999997</c:v>
                </c:pt>
                <c:pt idx="191">
                  <c:v>15.51</c:v>
                </c:pt>
                <c:pt idx="193">
                  <c:v>15.4625</c:v>
                </c:pt>
                <c:pt idx="199">
                  <c:v>15.48</c:v>
                </c:pt>
                <c:pt idx="200">
                  <c:v>5.19</c:v>
                </c:pt>
                <c:pt idx="201">
                  <c:v>31.64</c:v>
                </c:pt>
                <c:pt idx="204">
                  <c:v>4.7474999999999996</c:v>
                </c:pt>
                <c:pt idx="205">
                  <c:v>1.74</c:v>
                </c:pt>
                <c:pt idx="208">
                  <c:v>2.4900000000000002</c:v>
                </c:pt>
                <c:pt idx="209">
                  <c:v>12.99</c:v>
                </c:pt>
                <c:pt idx="210">
                  <c:v>12.97</c:v>
                </c:pt>
                <c:pt idx="211">
                  <c:v>12.97</c:v>
                </c:pt>
                <c:pt idx="216">
                  <c:v>20.93</c:v>
                </c:pt>
                <c:pt idx="217">
                  <c:v>4.08</c:v>
                </c:pt>
                <c:pt idx="218">
                  <c:v>4.49</c:v>
                </c:pt>
                <c:pt idx="219">
                  <c:v>5.03</c:v>
                </c:pt>
                <c:pt idx="220">
                  <c:v>4.58</c:v>
                </c:pt>
                <c:pt idx="221">
                  <c:v>5.48</c:v>
                </c:pt>
                <c:pt idx="222">
                  <c:v>8.7799999999999994</c:v>
                </c:pt>
                <c:pt idx="223">
                  <c:v>12.35</c:v>
                </c:pt>
                <c:pt idx="224">
                  <c:v>7.33</c:v>
                </c:pt>
                <c:pt idx="225">
                  <c:v>3.47</c:v>
                </c:pt>
                <c:pt idx="228">
                  <c:v>7.34</c:v>
                </c:pt>
                <c:pt idx="229">
                  <c:v>15.99</c:v>
                </c:pt>
                <c:pt idx="230">
                  <c:v>18.989999999999998</c:v>
                </c:pt>
                <c:pt idx="231">
                  <c:v>29</c:v>
                </c:pt>
                <c:pt idx="232">
                  <c:v>19.97</c:v>
                </c:pt>
                <c:pt idx="233">
                  <c:v>4.8</c:v>
                </c:pt>
                <c:pt idx="234">
                  <c:v>6.99</c:v>
                </c:pt>
                <c:pt idx="235">
                  <c:v>5.72</c:v>
                </c:pt>
                <c:pt idx="236">
                  <c:v>7.72</c:v>
                </c:pt>
                <c:pt idx="238">
                  <c:v>17.97</c:v>
                </c:pt>
                <c:pt idx="240">
                  <c:v>3.78</c:v>
                </c:pt>
                <c:pt idx="241">
                  <c:v>13.32</c:v>
                </c:pt>
                <c:pt idx="246">
                  <c:v>7.01</c:v>
                </c:pt>
                <c:pt idx="249">
                  <c:v>10.5</c:v>
                </c:pt>
                <c:pt idx="250">
                  <c:v>4.3283333333333331</c:v>
                </c:pt>
                <c:pt idx="251">
                  <c:v>8.68</c:v>
                </c:pt>
                <c:pt idx="252">
                  <c:v>8.99</c:v>
                </c:pt>
                <c:pt idx="253">
                  <c:v>8.99</c:v>
                </c:pt>
                <c:pt idx="254">
                  <c:v>2.12</c:v>
                </c:pt>
                <c:pt idx="255">
                  <c:v>8.6566666666666663</c:v>
                </c:pt>
                <c:pt idx="263">
                  <c:v>8.99</c:v>
                </c:pt>
                <c:pt idx="265">
                  <c:v>2.12</c:v>
                </c:pt>
                <c:pt idx="266">
                  <c:v>9.98</c:v>
                </c:pt>
                <c:pt idx="268">
                  <c:v>12.86</c:v>
                </c:pt>
                <c:pt idx="269">
                  <c:v>7.37</c:v>
                </c:pt>
                <c:pt idx="270">
                  <c:v>7.42</c:v>
                </c:pt>
                <c:pt idx="275">
                  <c:v>9.81</c:v>
                </c:pt>
                <c:pt idx="276">
                  <c:v>7.88</c:v>
                </c:pt>
                <c:pt idx="277">
                  <c:v>9.93</c:v>
                </c:pt>
                <c:pt idx="278">
                  <c:v>3.24</c:v>
                </c:pt>
                <c:pt idx="279">
                  <c:v>3.49</c:v>
                </c:pt>
                <c:pt idx="281">
                  <c:v>3.74</c:v>
                </c:pt>
                <c:pt idx="282">
                  <c:v>39</c:v>
                </c:pt>
                <c:pt idx="283">
                  <c:v>9.9849999999999994</c:v>
                </c:pt>
                <c:pt idx="285">
                  <c:v>11.99</c:v>
                </c:pt>
                <c:pt idx="286">
                  <c:v>11.99</c:v>
                </c:pt>
                <c:pt idx="287">
                  <c:v>9.89</c:v>
                </c:pt>
                <c:pt idx="288">
                  <c:v>9.44</c:v>
                </c:pt>
                <c:pt idx="289">
                  <c:v>5.28</c:v>
                </c:pt>
                <c:pt idx="291">
                  <c:v>6.666666666666667</c:v>
                </c:pt>
                <c:pt idx="293">
                  <c:v>4.7699999999999996</c:v>
                </c:pt>
                <c:pt idx="294">
                  <c:v>4.4800000000000004</c:v>
                </c:pt>
                <c:pt idx="295">
                  <c:v>10.484999999999999</c:v>
                </c:pt>
                <c:pt idx="297">
                  <c:v>4.8600000000000003</c:v>
                </c:pt>
                <c:pt idx="298">
                  <c:v>19.989999999999998</c:v>
                </c:pt>
                <c:pt idx="299">
                  <c:v>26.99</c:v>
                </c:pt>
                <c:pt idx="300">
                  <c:v>26.99</c:v>
                </c:pt>
                <c:pt idx="301">
                  <c:v>10.49</c:v>
                </c:pt>
                <c:pt idx="302">
                  <c:v>19.989999999999998</c:v>
                </c:pt>
                <c:pt idx="303">
                  <c:v>25</c:v>
                </c:pt>
                <c:pt idx="304">
                  <c:v>14.82</c:v>
                </c:pt>
                <c:pt idx="305">
                  <c:v>11.56</c:v>
                </c:pt>
                <c:pt idx="306">
                  <c:v>13.09</c:v>
                </c:pt>
                <c:pt idx="307">
                  <c:v>9.44</c:v>
                </c:pt>
                <c:pt idx="308">
                  <c:v>10.15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48A-47A5-A9D2-64214FB63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278792"/>
        <c:axId val="262736168"/>
      </c:scatterChart>
      <c:valAx>
        <c:axId val="176278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736168"/>
        <c:crosses val="autoZero"/>
        <c:crossBetween val="midCat"/>
      </c:valAx>
      <c:valAx>
        <c:axId val="26273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_);[Red]\(&quot;$&quot;#,##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278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7456474190726159E-2"/>
                  <c:y val="-0.250317512394284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HalogenCombined!$C$2:$C$38</c:f>
              <c:numCache>
                <c:formatCode>General</c:formatCode>
                <c:ptCount val="37"/>
                <c:pt idx="0">
                  <c:v>45</c:v>
                </c:pt>
                <c:pt idx="1">
                  <c:v>45</c:v>
                </c:pt>
                <c:pt idx="2">
                  <c:v>50</c:v>
                </c:pt>
                <c:pt idx="3">
                  <c:v>45</c:v>
                </c:pt>
                <c:pt idx="4">
                  <c:v>55</c:v>
                </c:pt>
                <c:pt idx="5">
                  <c:v>65</c:v>
                </c:pt>
                <c:pt idx="6">
                  <c:v>65</c:v>
                </c:pt>
                <c:pt idx="7">
                  <c:v>55</c:v>
                </c:pt>
                <c:pt idx="8">
                  <c:v>65</c:v>
                </c:pt>
                <c:pt idx="9">
                  <c:v>65</c:v>
                </c:pt>
                <c:pt idx="10">
                  <c:v>65</c:v>
                </c:pt>
                <c:pt idx="11">
                  <c:v>65</c:v>
                </c:pt>
                <c:pt idx="12">
                  <c:v>65</c:v>
                </c:pt>
                <c:pt idx="13">
                  <c:v>100</c:v>
                </c:pt>
                <c:pt idx="14">
                  <c:v>100</c:v>
                </c:pt>
                <c:pt idx="15">
                  <c:v>90</c:v>
                </c:pt>
                <c:pt idx="16">
                  <c:v>65</c:v>
                </c:pt>
                <c:pt idx="17">
                  <c:v>100</c:v>
                </c:pt>
                <c:pt idx="18">
                  <c:v>90</c:v>
                </c:pt>
                <c:pt idx="19">
                  <c:v>90</c:v>
                </c:pt>
                <c:pt idx="20">
                  <c:v>100</c:v>
                </c:pt>
                <c:pt idx="21">
                  <c:v>100</c:v>
                </c:pt>
                <c:pt idx="22">
                  <c:v>75</c:v>
                </c:pt>
                <c:pt idx="23">
                  <c:v>75</c:v>
                </c:pt>
                <c:pt idx="24">
                  <c:v>120</c:v>
                </c:pt>
                <c:pt idx="25">
                  <c:v>120</c:v>
                </c:pt>
                <c:pt idx="26">
                  <c:v>75</c:v>
                </c:pt>
                <c:pt idx="27">
                  <c:v>90</c:v>
                </c:pt>
                <c:pt idx="28">
                  <c:v>50</c:v>
                </c:pt>
                <c:pt idx="29">
                  <c:v>50</c:v>
                </c:pt>
                <c:pt idx="30">
                  <c:v>65</c:v>
                </c:pt>
                <c:pt idx="31">
                  <c:v>90</c:v>
                </c:pt>
                <c:pt idx="32">
                  <c:v>65</c:v>
                </c:pt>
                <c:pt idx="33">
                  <c:v>50</c:v>
                </c:pt>
                <c:pt idx="34">
                  <c:v>55</c:v>
                </c:pt>
              </c:numCache>
            </c:numRef>
          </c:xVal>
          <c:yVal>
            <c:numRef>
              <c:f>HalogenCombined!$H$2:$H$38</c:f>
              <c:numCache>
                <c:formatCode>"$"#,##0.00_);[Red]\("$"#,##0.00\)</c:formatCode>
                <c:ptCount val="37"/>
                <c:pt idx="0">
                  <c:v>2.5</c:v>
                </c:pt>
                <c:pt idx="1">
                  <c:v>5.97</c:v>
                </c:pt>
                <c:pt idx="2">
                  <c:v>4.8600000000000003</c:v>
                </c:pt>
                <c:pt idx="3">
                  <c:v>1.99</c:v>
                </c:pt>
                <c:pt idx="4">
                  <c:v>4.97</c:v>
                </c:pt>
                <c:pt idx="5">
                  <c:v>4.66</c:v>
                </c:pt>
                <c:pt idx="6">
                  <c:v>4.97</c:v>
                </c:pt>
                <c:pt idx="7">
                  <c:v>6.1633333333333331</c:v>
                </c:pt>
                <c:pt idx="8">
                  <c:v>4.4924999999999997</c:v>
                </c:pt>
                <c:pt idx="9">
                  <c:v>4.6566666666666672</c:v>
                </c:pt>
                <c:pt idx="10">
                  <c:v>7.19</c:v>
                </c:pt>
                <c:pt idx="11">
                  <c:v>4.97</c:v>
                </c:pt>
                <c:pt idx="12">
                  <c:v>4.6566666666666672</c:v>
                </c:pt>
                <c:pt idx="13">
                  <c:v>1.99</c:v>
                </c:pt>
                <c:pt idx="14">
                  <c:v>1.99</c:v>
                </c:pt>
                <c:pt idx="15">
                  <c:v>3.9558333333333331</c:v>
                </c:pt>
                <c:pt idx="16">
                  <c:v>6.44</c:v>
                </c:pt>
                <c:pt idx="17">
                  <c:v>9.25</c:v>
                </c:pt>
                <c:pt idx="18">
                  <c:v>4.8325000000000005</c:v>
                </c:pt>
                <c:pt idx="19">
                  <c:v>8.77</c:v>
                </c:pt>
                <c:pt idx="20">
                  <c:v>6.7</c:v>
                </c:pt>
                <c:pt idx="21">
                  <c:v>8.7174999999999994</c:v>
                </c:pt>
                <c:pt idx="22">
                  <c:v>5</c:v>
                </c:pt>
                <c:pt idx="23">
                  <c:v>2.95</c:v>
                </c:pt>
                <c:pt idx="24">
                  <c:v>5.4799999999999995</c:v>
                </c:pt>
                <c:pt idx="25">
                  <c:v>4.6150000000000002</c:v>
                </c:pt>
                <c:pt idx="26">
                  <c:v>4.4033333333333333</c:v>
                </c:pt>
                <c:pt idx="27">
                  <c:v>4.166666666666667</c:v>
                </c:pt>
                <c:pt idx="28">
                  <c:v>2.5</c:v>
                </c:pt>
                <c:pt idx="29">
                  <c:v>5</c:v>
                </c:pt>
                <c:pt idx="30">
                  <c:v>2.99</c:v>
                </c:pt>
                <c:pt idx="31">
                  <c:v>3.99</c:v>
                </c:pt>
                <c:pt idx="32">
                  <c:v>3</c:v>
                </c:pt>
                <c:pt idx="33">
                  <c:v>2.99</c:v>
                </c:pt>
                <c:pt idx="34">
                  <c:v>3.9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EC9-4E7C-8C1F-FB1716E3B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823352"/>
        <c:axId val="267823744"/>
      </c:scatterChart>
      <c:valAx>
        <c:axId val="267823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823744"/>
        <c:crosses val="autoZero"/>
        <c:crossBetween val="midCat"/>
      </c:valAx>
      <c:valAx>
        <c:axId val="26782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_);[Red]\(&quot;$&quot;#,##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823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Equiv. vs Avg Cost per Equiv.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3.2882764654418195E-2"/>
                  <c:y val="-5.452464275298921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HalogenCombined!$M$38:$M$45</c:f>
              <c:numCache>
                <c:formatCode>General</c:formatCode>
                <c:ptCount val="8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65</c:v>
                </c:pt>
                <c:pt idx="4">
                  <c:v>75</c:v>
                </c:pt>
                <c:pt idx="5">
                  <c:v>90</c:v>
                </c:pt>
                <c:pt idx="6">
                  <c:v>100</c:v>
                </c:pt>
                <c:pt idx="7">
                  <c:v>120</c:v>
                </c:pt>
              </c:numCache>
            </c:numRef>
          </c:xVal>
          <c:yVal>
            <c:numRef>
              <c:f>HalogenCombined!$N$38:$N$45</c:f>
              <c:numCache>
                <c:formatCode>_("$"* #,##0.00_);_("$"* \(#,##0.00\);_("$"* "-"??_);_(@_)</c:formatCode>
                <c:ptCount val="8"/>
                <c:pt idx="0">
                  <c:v>3.4866666666666664</c:v>
                </c:pt>
                <c:pt idx="1">
                  <c:v>3.8374999999999999</c:v>
                </c:pt>
                <c:pt idx="2">
                  <c:v>5.0111111111111111</c:v>
                </c:pt>
                <c:pt idx="3">
                  <c:v>4.8025833333333328</c:v>
                </c:pt>
                <c:pt idx="4">
                  <c:v>4.1177777777777775</c:v>
                </c:pt>
                <c:pt idx="5">
                  <c:v>5.1430000000000007</c:v>
                </c:pt>
                <c:pt idx="6">
                  <c:v>5.7294999999999998</c:v>
                </c:pt>
                <c:pt idx="7">
                  <c:v>5.0474999999999994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214-4A94-A11A-6FBA7C42FA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824528"/>
        <c:axId val="267824920"/>
      </c:scatterChart>
      <c:valAx>
        <c:axId val="267824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824920"/>
        <c:crosses val="autoZero"/>
        <c:crossBetween val="midCat"/>
      </c:valAx>
      <c:valAx>
        <c:axId val="267824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824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LEDCombined!$C$3:$C$313</c:f>
              <c:numCache>
                <c:formatCode>General</c:formatCode>
                <c:ptCount val="311"/>
                <c:pt idx="0">
                  <c:v>20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45</c:v>
                </c:pt>
                <c:pt idx="9">
                  <c:v>45</c:v>
                </c:pt>
                <c:pt idx="11">
                  <c:v>40</c:v>
                </c:pt>
                <c:pt idx="12">
                  <c:v>45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40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45</c:v>
                </c:pt>
                <c:pt idx="29">
                  <c:v>45</c:v>
                </c:pt>
                <c:pt idx="30">
                  <c:v>45</c:v>
                </c:pt>
                <c:pt idx="31">
                  <c:v>45</c:v>
                </c:pt>
                <c:pt idx="32">
                  <c:v>50</c:v>
                </c:pt>
                <c:pt idx="33">
                  <c:v>50</c:v>
                </c:pt>
                <c:pt idx="34">
                  <c:v>50</c:v>
                </c:pt>
                <c:pt idx="35">
                  <c:v>50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50</c:v>
                </c:pt>
                <c:pt idx="40">
                  <c:v>50</c:v>
                </c:pt>
                <c:pt idx="41">
                  <c:v>50</c:v>
                </c:pt>
                <c:pt idx="42">
                  <c:v>65</c:v>
                </c:pt>
                <c:pt idx="43">
                  <c:v>65</c:v>
                </c:pt>
                <c:pt idx="44">
                  <c:v>65</c:v>
                </c:pt>
                <c:pt idx="45">
                  <c:v>45</c:v>
                </c:pt>
                <c:pt idx="46">
                  <c:v>45</c:v>
                </c:pt>
                <c:pt idx="47">
                  <c:v>50</c:v>
                </c:pt>
                <c:pt idx="48">
                  <c:v>50</c:v>
                </c:pt>
                <c:pt idx="49">
                  <c:v>50</c:v>
                </c:pt>
                <c:pt idx="50">
                  <c:v>50</c:v>
                </c:pt>
                <c:pt idx="51">
                  <c:v>50</c:v>
                </c:pt>
                <c:pt idx="52">
                  <c:v>45</c:v>
                </c:pt>
                <c:pt idx="53">
                  <c:v>45</c:v>
                </c:pt>
                <c:pt idx="54">
                  <c:v>45</c:v>
                </c:pt>
                <c:pt idx="55">
                  <c:v>45</c:v>
                </c:pt>
                <c:pt idx="56">
                  <c:v>45</c:v>
                </c:pt>
                <c:pt idx="57">
                  <c:v>45</c:v>
                </c:pt>
                <c:pt idx="58">
                  <c:v>50</c:v>
                </c:pt>
                <c:pt idx="59">
                  <c:v>50</c:v>
                </c:pt>
                <c:pt idx="60">
                  <c:v>50</c:v>
                </c:pt>
                <c:pt idx="61">
                  <c:v>50</c:v>
                </c:pt>
                <c:pt idx="62">
                  <c:v>50</c:v>
                </c:pt>
                <c:pt idx="63">
                  <c:v>50</c:v>
                </c:pt>
                <c:pt idx="64">
                  <c:v>50</c:v>
                </c:pt>
                <c:pt idx="65">
                  <c:v>50</c:v>
                </c:pt>
                <c:pt idx="66">
                  <c:v>50</c:v>
                </c:pt>
                <c:pt idx="67">
                  <c:v>50</c:v>
                </c:pt>
                <c:pt idx="68">
                  <c:v>65</c:v>
                </c:pt>
                <c:pt idx="69">
                  <c:v>65</c:v>
                </c:pt>
                <c:pt idx="70">
                  <c:v>65</c:v>
                </c:pt>
                <c:pt idx="71">
                  <c:v>65</c:v>
                </c:pt>
                <c:pt idx="72">
                  <c:v>65</c:v>
                </c:pt>
                <c:pt idx="73">
                  <c:v>65</c:v>
                </c:pt>
                <c:pt idx="74">
                  <c:v>65</c:v>
                </c:pt>
                <c:pt idx="75">
                  <c:v>65</c:v>
                </c:pt>
                <c:pt idx="76">
                  <c:v>65</c:v>
                </c:pt>
                <c:pt idx="77">
                  <c:v>65</c:v>
                </c:pt>
                <c:pt idx="78">
                  <c:v>65</c:v>
                </c:pt>
                <c:pt idx="79">
                  <c:v>65</c:v>
                </c:pt>
                <c:pt idx="80">
                  <c:v>65</c:v>
                </c:pt>
                <c:pt idx="81">
                  <c:v>65</c:v>
                </c:pt>
                <c:pt idx="82">
                  <c:v>65</c:v>
                </c:pt>
                <c:pt idx="83">
                  <c:v>65</c:v>
                </c:pt>
                <c:pt idx="84">
                  <c:v>65</c:v>
                </c:pt>
                <c:pt idx="85">
                  <c:v>65</c:v>
                </c:pt>
                <c:pt idx="86">
                  <c:v>65</c:v>
                </c:pt>
                <c:pt idx="87">
                  <c:v>65</c:v>
                </c:pt>
                <c:pt idx="90">
                  <c:v>65</c:v>
                </c:pt>
                <c:pt idx="91">
                  <c:v>65</c:v>
                </c:pt>
                <c:pt idx="92">
                  <c:v>65</c:v>
                </c:pt>
                <c:pt idx="93">
                  <c:v>75</c:v>
                </c:pt>
                <c:pt idx="94">
                  <c:v>50</c:v>
                </c:pt>
                <c:pt idx="95">
                  <c:v>50</c:v>
                </c:pt>
                <c:pt idx="96">
                  <c:v>65</c:v>
                </c:pt>
                <c:pt idx="97">
                  <c:v>65</c:v>
                </c:pt>
                <c:pt idx="98">
                  <c:v>65</c:v>
                </c:pt>
                <c:pt idx="99">
                  <c:v>65</c:v>
                </c:pt>
                <c:pt idx="100">
                  <c:v>65</c:v>
                </c:pt>
                <c:pt idx="101">
                  <c:v>65</c:v>
                </c:pt>
                <c:pt idx="102">
                  <c:v>65</c:v>
                </c:pt>
                <c:pt idx="103">
                  <c:v>65</c:v>
                </c:pt>
                <c:pt idx="104">
                  <c:v>50</c:v>
                </c:pt>
                <c:pt idx="105">
                  <c:v>50</c:v>
                </c:pt>
                <c:pt idx="106">
                  <c:v>65</c:v>
                </c:pt>
                <c:pt idx="107">
                  <c:v>65</c:v>
                </c:pt>
                <c:pt idx="108">
                  <c:v>65</c:v>
                </c:pt>
                <c:pt idx="109">
                  <c:v>65</c:v>
                </c:pt>
                <c:pt idx="110">
                  <c:v>65</c:v>
                </c:pt>
                <c:pt idx="111">
                  <c:v>65</c:v>
                </c:pt>
                <c:pt idx="112">
                  <c:v>65</c:v>
                </c:pt>
                <c:pt idx="113">
                  <c:v>65</c:v>
                </c:pt>
                <c:pt idx="114">
                  <c:v>65</c:v>
                </c:pt>
                <c:pt idx="115">
                  <c:v>65</c:v>
                </c:pt>
                <c:pt idx="116">
                  <c:v>65</c:v>
                </c:pt>
                <c:pt idx="117">
                  <c:v>65</c:v>
                </c:pt>
                <c:pt idx="118">
                  <c:v>65</c:v>
                </c:pt>
                <c:pt idx="119">
                  <c:v>65</c:v>
                </c:pt>
                <c:pt idx="120">
                  <c:v>65</c:v>
                </c:pt>
                <c:pt idx="121">
                  <c:v>65</c:v>
                </c:pt>
                <c:pt idx="122">
                  <c:v>65</c:v>
                </c:pt>
                <c:pt idx="123">
                  <c:v>65</c:v>
                </c:pt>
                <c:pt idx="124">
                  <c:v>65</c:v>
                </c:pt>
                <c:pt idx="125">
                  <c:v>65</c:v>
                </c:pt>
                <c:pt idx="126">
                  <c:v>65</c:v>
                </c:pt>
                <c:pt idx="127">
                  <c:v>65</c:v>
                </c:pt>
                <c:pt idx="128">
                  <c:v>65</c:v>
                </c:pt>
                <c:pt idx="129">
                  <c:v>65</c:v>
                </c:pt>
                <c:pt idx="130">
                  <c:v>65</c:v>
                </c:pt>
                <c:pt idx="131">
                  <c:v>65</c:v>
                </c:pt>
                <c:pt idx="132">
                  <c:v>65</c:v>
                </c:pt>
                <c:pt idx="133">
                  <c:v>65</c:v>
                </c:pt>
                <c:pt idx="134">
                  <c:v>65</c:v>
                </c:pt>
                <c:pt idx="135">
                  <c:v>65</c:v>
                </c:pt>
                <c:pt idx="136">
                  <c:v>65</c:v>
                </c:pt>
                <c:pt idx="137">
                  <c:v>65</c:v>
                </c:pt>
                <c:pt idx="138">
                  <c:v>65</c:v>
                </c:pt>
                <c:pt idx="139">
                  <c:v>65</c:v>
                </c:pt>
                <c:pt idx="140">
                  <c:v>65</c:v>
                </c:pt>
                <c:pt idx="141">
                  <c:v>65</c:v>
                </c:pt>
                <c:pt idx="142">
                  <c:v>65</c:v>
                </c:pt>
                <c:pt idx="143">
                  <c:v>65</c:v>
                </c:pt>
                <c:pt idx="144">
                  <c:v>65</c:v>
                </c:pt>
                <c:pt idx="145">
                  <c:v>65</c:v>
                </c:pt>
                <c:pt idx="146">
                  <c:v>65</c:v>
                </c:pt>
                <c:pt idx="147">
                  <c:v>65</c:v>
                </c:pt>
                <c:pt idx="148">
                  <c:v>65</c:v>
                </c:pt>
                <c:pt idx="151">
                  <c:v>65</c:v>
                </c:pt>
                <c:pt idx="152">
                  <c:v>65</c:v>
                </c:pt>
                <c:pt idx="153">
                  <c:v>65</c:v>
                </c:pt>
                <c:pt idx="154">
                  <c:v>65</c:v>
                </c:pt>
                <c:pt idx="155">
                  <c:v>65</c:v>
                </c:pt>
                <c:pt idx="156">
                  <c:v>65</c:v>
                </c:pt>
                <c:pt idx="157">
                  <c:v>65</c:v>
                </c:pt>
                <c:pt idx="158">
                  <c:v>65</c:v>
                </c:pt>
                <c:pt idx="159">
                  <c:v>65</c:v>
                </c:pt>
                <c:pt idx="160">
                  <c:v>65</c:v>
                </c:pt>
                <c:pt idx="161">
                  <c:v>65</c:v>
                </c:pt>
                <c:pt idx="162">
                  <c:v>65</c:v>
                </c:pt>
                <c:pt idx="163">
                  <c:v>65</c:v>
                </c:pt>
                <c:pt idx="164">
                  <c:v>65</c:v>
                </c:pt>
                <c:pt idx="165">
                  <c:v>65</c:v>
                </c:pt>
                <c:pt idx="166">
                  <c:v>65</c:v>
                </c:pt>
                <c:pt idx="167">
                  <c:v>85</c:v>
                </c:pt>
                <c:pt idx="168">
                  <c:v>60</c:v>
                </c:pt>
                <c:pt idx="169">
                  <c:v>60</c:v>
                </c:pt>
                <c:pt idx="170">
                  <c:v>60</c:v>
                </c:pt>
                <c:pt idx="171">
                  <c:v>65</c:v>
                </c:pt>
                <c:pt idx="172">
                  <c:v>65</c:v>
                </c:pt>
                <c:pt idx="173">
                  <c:v>65</c:v>
                </c:pt>
                <c:pt idx="174">
                  <c:v>65</c:v>
                </c:pt>
                <c:pt idx="175">
                  <c:v>65</c:v>
                </c:pt>
                <c:pt idx="176">
                  <c:v>65</c:v>
                </c:pt>
                <c:pt idx="177">
                  <c:v>65</c:v>
                </c:pt>
                <c:pt idx="178">
                  <c:v>65</c:v>
                </c:pt>
                <c:pt idx="179">
                  <c:v>65</c:v>
                </c:pt>
                <c:pt idx="180">
                  <c:v>65</c:v>
                </c:pt>
                <c:pt idx="181">
                  <c:v>65</c:v>
                </c:pt>
                <c:pt idx="182">
                  <c:v>65</c:v>
                </c:pt>
                <c:pt idx="183">
                  <c:v>65</c:v>
                </c:pt>
                <c:pt idx="184">
                  <c:v>65</c:v>
                </c:pt>
                <c:pt idx="185">
                  <c:v>65</c:v>
                </c:pt>
                <c:pt idx="186">
                  <c:v>65</c:v>
                </c:pt>
                <c:pt idx="187">
                  <c:v>65</c:v>
                </c:pt>
                <c:pt idx="188">
                  <c:v>65</c:v>
                </c:pt>
                <c:pt idx="189">
                  <c:v>65</c:v>
                </c:pt>
                <c:pt idx="190">
                  <c:v>65</c:v>
                </c:pt>
                <c:pt idx="191">
                  <c:v>65</c:v>
                </c:pt>
                <c:pt idx="192">
                  <c:v>65</c:v>
                </c:pt>
                <c:pt idx="193">
                  <c:v>65</c:v>
                </c:pt>
                <c:pt idx="194">
                  <c:v>65</c:v>
                </c:pt>
                <c:pt idx="195">
                  <c:v>65</c:v>
                </c:pt>
                <c:pt idx="196">
                  <c:v>65</c:v>
                </c:pt>
                <c:pt idx="197">
                  <c:v>65</c:v>
                </c:pt>
                <c:pt idx="198">
                  <c:v>75</c:v>
                </c:pt>
                <c:pt idx="199">
                  <c:v>60</c:v>
                </c:pt>
                <c:pt idx="200">
                  <c:v>65</c:v>
                </c:pt>
                <c:pt idx="201">
                  <c:v>65</c:v>
                </c:pt>
                <c:pt idx="202">
                  <c:v>65</c:v>
                </c:pt>
                <c:pt idx="203">
                  <c:v>65</c:v>
                </c:pt>
                <c:pt idx="204">
                  <c:v>65</c:v>
                </c:pt>
                <c:pt idx="205">
                  <c:v>65</c:v>
                </c:pt>
                <c:pt idx="206">
                  <c:v>65</c:v>
                </c:pt>
                <c:pt idx="207">
                  <c:v>65</c:v>
                </c:pt>
                <c:pt idx="208">
                  <c:v>65</c:v>
                </c:pt>
                <c:pt idx="209">
                  <c:v>75</c:v>
                </c:pt>
                <c:pt idx="210">
                  <c:v>75</c:v>
                </c:pt>
                <c:pt idx="211">
                  <c:v>75</c:v>
                </c:pt>
                <c:pt idx="212">
                  <c:v>85</c:v>
                </c:pt>
                <c:pt idx="213">
                  <c:v>26</c:v>
                </c:pt>
                <c:pt idx="214">
                  <c:v>26</c:v>
                </c:pt>
                <c:pt idx="215">
                  <c:v>26</c:v>
                </c:pt>
                <c:pt idx="216">
                  <c:v>25</c:v>
                </c:pt>
                <c:pt idx="217">
                  <c:v>65</c:v>
                </c:pt>
                <c:pt idx="218">
                  <c:v>65</c:v>
                </c:pt>
                <c:pt idx="219">
                  <c:v>65</c:v>
                </c:pt>
                <c:pt idx="220">
                  <c:v>65</c:v>
                </c:pt>
                <c:pt idx="221">
                  <c:v>65</c:v>
                </c:pt>
                <c:pt idx="222">
                  <c:v>65</c:v>
                </c:pt>
                <c:pt idx="223">
                  <c:v>65</c:v>
                </c:pt>
                <c:pt idx="224">
                  <c:v>65</c:v>
                </c:pt>
                <c:pt idx="225">
                  <c:v>65</c:v>
                </c:pt>
                <c:pt idx="226">
                  <c:v>65</c:v>
                </c:pt>
                <c:pt idx="227">
                  <c:v>65</c:v>
                </c:pt>
                <c:pt idx="228">
                  <c:v>65</c:v>
                </c:pt>
                <c:pt idx="229">
                  <c:v>70</c:v>
                </c:pt>
                <c:pt idx="230">
                  <c:v>70</c:v>
                </c:pt>
                <c:pt idx="231">
                  <c:v>75</c:v>
                </c:pt>
                <c:pt idx="232">
                  <c:v>75</c:v>
                </c:pt>
                <c:pt idx="233">
                  <c:v>85</c:v>
                </c:pt>
                <c:pt idx="234">
                  <c:v>85</c:v>
                </c:pt>
                <c:pt idx="235">
                  <c:v>85</c:v>
                </c:pt>
                <c:pt idx="236">
                  <c:v>85</c:v>
                </c:pt>
                <c:pt idx="237">
                  <c:v>65</c:v>
                </c:pt>
                <c:pt idx="238">
                  <c:v>65</c:v>
                </c:pt>
                <c:pt idx="239">
                  <c:v>85</c:v>
                </c:pt>
                <c:pt idx="240">
                  <c:v>60</c:v>
                </c:pt>
                <c:pt idx="241">
                  <c:v>60</c:v>
                </c:pt>
                <c:pt idx="242">
                  <c:v>65</c:v>
                </c:pt>
                <c:pt idx="243">
                  <c:v>65</c:v>
                </c:pt>
                <c:pt idx="244">
                  <c:v>65</c:v>
                </c:pt>
                <c:pt idx="245">
                  <c:v>65</c:v>
                </c:pt>
                <c:pt idx="246">
                  <c:v>65</c:v>
                </c:pt>
                <c:pt idx="247">
                  <c:v>65</c:v>
                </c:pt>
                <c:pt idx="248">
                  <c:v>65</c:v>
                </c:pt>
                <c:pt idx="249">
                  <c:v>75</c:v>
                </c:pt>
                <c:pt idx="250">
                  <c:v>75</c:v>
                </c:pt>
                <c:pt idx="251">
                  <c:v>75</c:v>
                </c:pt>
                <c:pt idx="252">
                  <c:v>85</c:v>
                </c:pt>
                <c:pt idx="253">
                  <c:v>85</c:v>
                </c:pt>
                <c:pt idx="254">
                  <c:v>85</c:v>
                </c:pt>
                <c:pt idx="255">
                  <c:v>75</c:v>
                </c:pt>
                <c:pt idx="256">
                  <c:v>75</c:v>
                </c:pt>
                <c:pt idx="257">
                  <c:v>75</c:v>
                </c:pt>
                <c:pt idx="258">
                  <c:v>75</c:v>
                </c:pt>
                <c:pt idx="259">
                  <c:v>75</c:v>
                </c:pt>
                <c:pt idx="260">
                  <c:v>75</c:v>
                </c:pt>
                <c:pt idx="261">
                  <c:v>75</c:v>
                </c:pt>
                <c:pt idx="262">
                  <c:v>75</c:v>
                </c:pt>
                <c:pt idx="263">
                  <c:v>85</c:v>
                </c:pt>
                <c:pt idx="264">
                  <c:v>85</c:v>
                </c:pt>
                <c:pt idx="265">
                  <c:v>85</c:v>
                </c:pt>
                <c:pt idx="266">
                  <c:v>85</c:v>
                </c:pt>
                <c:pt idx="267">
                  <c:v>100</c:v>
                </c:pt>
                <c:pt idx="268">
                  <c:v>75</c:v>
                </c:pt>
                <c:pt idx="269">
                  <c:v>75</c:v>
                </c:pt>
                <c:pt idx="270">
                  <c:v>75</c:v>
                </c:pt>
                <c:pt idx="271">
                  <c:v>75</c:v>
                </c:pt>
                <c:pt idx="272">
                  <c:v>75</c:v>
                </c:pt>
                <c:pt idx="273">
                  <c:v>75</c:v>
                </c:pt>
                <c:pt idx="274">
                  <c:v>75</c:v>
                </c:pt>
                <c:pt idx="275">
                  <c:v>85</c:v>
                </c:pt>
                <c:pt idx="276">
                  <c:v>85</c:v>
                </c:pt>
                <c:pt idx="277">
                  <c:v>85</c:v>
                </c:pt>
                <c:pt idx="278">
                  <c:v>85</c:v>
                </c:pt>
                <c:pt idx="279">
                  <c:v>85</c:v>
                </c:pt>
                <c:pt idx="280">
                  <c:v>100</c:v>
                </c:pt>
                <c:pt idx="281">
                  <c:v>75</c:v>
                </c:pt>
                <c:pt idx="282">
                  <c:v>90</c:v>
                </c:pt>
                <c:pt idx="283">
                  <c:v>85</c:v>
                </c:pt>
                <c:pt idx="284">
                  <c:v>100</c:v>
                </c:pt>
                <c:pt idx="285">
                  <c:v>85</c:v>
                </c:pt>
                <c:pt idx="286">
                  <c:v>85</c:v>
                </c:pt>
                <c:pt idx="287">
                  <c:v>85</c:v>
                </c:pt>
                <c:pt idx="288">
                  <c:v>85</c:v>
                </c:pt>
                <c:pt idx="289">
                  <c:v>85</c:v>
                </c:pt>
                <c:pt idx="290">
                  <c:v>100</c:v>
                </c:pt>
                <c:pt idx="291">
                  <c:v>100</c:v>
                </c:pt>
                <c:pt idx="292">
                  <c:v>100</c:v>
                </c:pt>
                <c:pt idx="293">
                  <c:v>75</c:v>
                </c:pt>
                <c:pt idx="294">
                  <c:v>75</c:v>
                </c:pt>
                <c:pt idx="295">
                  <c:v>90</c:v>
                </c:pt>
                <c:pt idx="296">
                  <c:v>100</c:v>
                </c:pt>
                <c:pt idx="297">
                  <c:v>120</c:v>
                </c:pt>
                <c:pt idx="298">
                  <c:v>120</c:v>
                </c:pt>
                <c:pt idx="299">
                  <c:v>175</c:v>
                </c:pt>
                <c:pt idx="300">
                  <c:v>175</c:v>
                </c:pt>
                <c:pt idx="301">
                  <c:v>120</c:v>
                </c:pt>
                <c:pt idx="302">
                  <c:v>120</c:v>
                </c:pt>
                <c:pt idx="303">
                  <c:v>120</c:v>
                </c:pt>
                <c:pt idx="304">
                  <c:v>120</c:v>
                </c:pt>
                <c:pt idx="305">
                  <c:v>120</c:v>
                </c:pt>
                <c:pt idx="306">
                  <c:v>85</c:v>
                </c:pt>
                <c:pt idx="307">
                  <c:v>85</c:v>
                </c:pt>
                <c:pt idx="308">
                  <c:v>85</c:v>
                </c:pt>
              </c:numCache>
            </c:numRef>
          </c:xVal>
          <c:yVal>
            <c:numRef>
              <c:f>LEDCombined!$I$3:$I$313</c:f>
              <c:numCache>
                <c:formatCode>"$"#,##0.00_);[Red]\("$"#,##0.00\)</c:formatCode>
                <c:ptCount val="311"/>
                <c:pt idx="0">
                  <c:v>20.7</c:v>
                </c:pt>
                <c:pt idx="1">
                  <c:v>5.3</c:v>
                </c:pt>
                <c:pt idx="2">
                  <c:v>8.94</c:v>
                </c:pt>
                <c:pt idx="4">
                  <c:v>5.3</c:v>
                </c:pt>
                <c:pt idx="5">
                  <c:v>6.94</c:v>
                </c:pt>
                <c:pt idx="7">
                  <c:v>3.74</c:v>
                </c:pt>
                <c:pt idx="8">
                  <c:v>2.13</c:v>
                </c:pt>
                <c:pt idx="9">
                  <c:v>3.77</c:v>
                </c:pt>
                <c:pt idx="11">
                  <c:v>4.49</c:v>
                </c:pt>
                <c:pt idx="12">
                  <c:v>6.2474999999999996</c:v>
                </c:pt>
                <c:pt idx="13">
                  <c:v>8.56</c:v>
                </c:pt>
                <c:pt idx="14">
                  <c:v>5.9924999999999997</c:v>
                </c:pt>
                <c:pt idx="15">
                  <c:v>5.97</c:v>
                </c:pt>
                <c:pt idx="17">
                  <c:v>7.46</c:v>
                </c:pt>
                <c:pt idx="18">
                  <c:v>9.51</c:v>
                </c:pt>
                <c:pt idx="19">
                  <c:v>3.6949999999999998</c:v>
                </c:pt>
                <c:pt idx="20">
                  <c:v>7.49</c:v>
                </c:pt>
                <c:pt idx="21">
                  <c:v>8.99</c:v>
                </c:pt>
                <c:pt idx="23">
                  <c:v>4.43</c:v>
                </c:pt>
                <c:pt idx="24">
                  <c:v>6.59</c:v>
                </c:pt>
                <c:pt idx="25">
                  <c:v>8.77</c:v>
                </c:pt>
                <c:pt idx="26">
                  <c:v>4.3600000000000003</c:v>
                </c:pt>
                <c:pt idx="27">
                  <c:v>6.6616666666666662</c:v>
                </c:pt>
                <c:pt idx="28">
                  <c:v>5.99</c:v>
                </c:pt>
                <c:pt idx="29">
                  <c:v>4.99</c:v>
                </c:pt>
                <c:pt idx="30">
                  <c:v>5.65</c:v>
                </c:pt>
                <c:pt idx="31">
                  <c:v>5.99</c:v>
                </c:pt>
                <c:pt idx="32">
                  <c:v>4.29</c:v>
                </c:pt>
                <c:pt idx="33">
                  <c:v>3.99</c:v>
                </c:pt>
                <c:pt idx="34">
                  <c:v>3.3</c:v>
                </c:pt>
                <c:pt idx="35">
                  <c:v>4.68</c:v>
                </c:pt>
                <c:pt idx="41">
                  <c:v>2.4900000000000002</c:v>
                </c:pt>
                <c:pt idx="42">
                  <c:v>9.33</c:v>
                </c:pt>
                <c:pt idx="44">
                  <c:v>4.2649999999999997</c:v>
                </c:pt>
                <c:pt idx="47">
                  <c:v>3.59</c:v>
                </c:pt>
                <c:pt idx="48">
                  <c:v>9.99</c:v>
                </c:pt>
                <c:pt idx="49">
                  <c:v>9.73</c:v>
                </c:pt>
                <c:pt idx="50">
                  <c:v>11.99</c:v>
                </c:pt>
                <c:pt idx="52">
                  <c:v>2.11</c:v>
                </c:pt>
                <c:pt idx="53">
                  <c:v>6.12</c:v>
                </c:pt>
                <c:pt idx="54">
                  <c:v>7.22</c:v>
                </c:pt>
                <c:pt idx="55">
                  <c:v>2.4900000000000002</c:v>
                </c:pt>
                <c:pt idx="58">
                  <c:v>5.99</c:v>
                </c:pt>
                <c:pt idx="59">
                  <c:v>6.19</c:v>
                </c:pt>
                <c:pt idx="60">
                  <c:v>8.86</c:v>
                </c:pt>
                <c:pt idx="61">
                  <c:v>6.49</c:v>
                </c:pt>
                <c:pt idx="62">
                  <c:v>5.71</c:v>
                </c:pt>
                <c:pt idx="64">
                  <c:v>3.31</c:v>
                </c:pt>
                <c:pt idx="67">
                  <c:v>9.99</c:v>
                </c:pt>
                <c:pt idx="68">
                  <c:v>6.89</c:v>
                </c:pt>
                <c:pt idx="69">
                  <c:v>7.98</c:v>
                </c:pt>
                <c:pt idx="71">
                  <c:v>5.7166666666666659</c:v>
                </c:pt>
                <c:pt idx="72">
                  <c:v>3.5825</c:v>
                </c:pt>
                <c:pt idx="73">
                  <c:v>12.59</c:v>
                </c:pt>
                <c:pt idx="75">
                  <c:v>5.666666666666667</c:v>
                </c:pt>
                <c:pt idx="76">
                  <c:v>3.5825</c:v>
                </c:pt>
                <c:pt idx="77">
                  <c:v>7.97</c:v>
                </c:pt>
                <c:pt idx="78">
                  <c:v>4.3250000000000002</c:v>
                </c:pt>
                <c:pt idx="79">
                  <c:v>7.94</c:v>
                </c:pt>
                <c:pt idx="82">
                  <c:v>4.621666666666667</c:v>
                </c:pt>
                <c:pt idx="83">
                  <c:v>8.9450000000000003</c:v>
                </c:pt>
                <c:pt idx="84">
                  <c:v>16.649999999999999</c:v>
                </c:pt>
                <c:pt idx="85">
                  <c:v>7.48</c:v>
                </c:pt>
                <c:pt idx="86">
                  <c:v>24.99</c:v>
                </c:pt>
                <c:pt idx="87">
                  <c:v>5.6</c:v>
                </c:pt>
                <c:pt idx="93">
                  <c:v>16.03</c:v>
                </c:pt>
                <c:pt idx="94">
                  <c:v>17.984999999999999</c:v>
                </c:pt>
                <c:pt idx="95">
                  <c:v>17.984999999999999</c:v>
                </c:pt>
                <c:pt idx="96">
                  <c:v>24.984999999999999</c:v>
                </c:pt>
                <c:pt idx="97">
                  <c:v>9.4</c:v>
                </c:pt>
                <c:pt idx="102">
                  <c:v>2.13</c:v>
                </c:pt>
                <c:pt idx="104">
                  <c:v>10.53</c:v>
                </c:pt>
                <c:pt idx="106">
                  <c:v>4.45</c:v>
                </c:pt>
                <c:pt idx="107">
                  <c:v>6.31</c:v>
                </c:pt>
                <c:pt idx="108">
                  <c:v>5.39</c:v>
                </c:pt>
                <c:pt idx="109">
                  <c:v>4.49</c:v>
                </c:pt>
                <c:pt idx="110">
                  <c:v>3.79</c:v>
                </c:pt>
                <c:pt idx="111">
                  <c:v>11.48</c:v>
                </c:pt>
                <c:pt idx="112">
                  <c:v>6.4</c:v>
                </c:pt>
                <c:pt idx="113">
                  <c:v>4.25</c:v>
                </c:pt>
                <c:pt idx="114">
                  <c:v>3.49</c:v>
                </c:pt>
                <c:pt idx="115">
                  <c:v>3.26</c:v>
                </c:pt>
                <c:pt idx="116">
                  <c:v>3.83</c:v>
                </c:pt>
                <c:pt idx="117">
                  <c:v>2.99</c:v>
                </c:pt>
                <c:pt idx="118">
                  <c:v>7.19</c:v>
                </c:pt>
                <c:pt idx="120">
                  <c:v>6.97</c:v>
                </c:pt>
                <c:pt idx="121">
                  <c:v>9.9920000000000009</c:v>
                </c:pt>
                <c:pt idx="122">
                  <c:v>9.9959999999999987</c:v>
                </c:pt>
                <c:pt idx="124">
                  <c:v>9.98</c:v>
                </c:pt>
                <c:pt idx="125">
                  <c:v>6.918333333333333</c:v>
                </c:pt>
                <c:pt idx="126">
                  <c:v>6.57</c:v>
                </c:pt>
                <c:pt idx="127">
                  <c:v>8.4550000000000001</c:v>
                </c:pt>
                <c:pt idx="128">
                  <c:v>6.6566666666666663</c:v>
                </c:pt>
                <c:pt idx="129">
                  <c:v>11.58</c:v>
                </c:pt>
                <c:pt idx="130">
                  <c:v>6.6616666666666662</c:v>
                </c:pt>
                <c:pt idx="131">
                  <c:v>6.6616666666666662</c:v>
                </c:pt>
                <c:pt idx="135">
                  <c:v>6.6616666666666662</c:v>
                </c:pt>
                <c:pt idx="136">
                  <c:v>46.47</c:v>
                </c:pt>
                <c:pt idx="137">
                  <c:v>44.972499999999997</c:v>
                </c:pt>
                <c:pt idx="139">
                  <c:v>6.55</c:v>
                </c:pt>
                <c:pt idx="140">
                  <c:v>14.99</c:v>
                </c:pt>
                <c:pt idx="145">
                  <c:v>1.62</c:v>
                </c:pt>
                <c:pt idx="146">
                  <c:v>1.87</c:v>
                </c:pt>
                <c:pt idx="147">
                  <c:v>4.99</c:v>
                </c:pt>
                <c:pt idx="148">
                  <c:v>1.62</c:v>
                </c:pt>
                <c:pt idx="151">
                  <c:v>7.98</c:v>
                </c:pt>
                <c:pt idx="154">
                  <c:v>10.050000000000001</c:v>
                </c:pt>
                <c:pt idx="156">
                  <c:v>8.99</c:v>
                </c:pt>
                <c:pt idx="160">
                  <c:v>8.4700000000000006</c:v>
                </c:pt>
                <c:pt idx="161">
                  <c:v>9.08</c:v>
                </c:pt>
                <c:pt idx="162">
                  <c:v>9.35</c:v>
                </c:pt>
                <c:pt idx="165">
                  <c:v>9.8725000000000005</c:v>
                </c:pt>
                <c:pt idx="168">
                  <c:v>6.46</c:v>
                </c:pt>
                <c:pt idx="169">
                  <c:v>5.76</c:v>
                </c:pt>
                <c:pt idx="170">
                  <c:v>34.99</c:v>
                </c:pt>
                <c:pt idx="171">
                  <c:v>6.16</c:v>
                </c:pt>
                <c:pt idx="172">
                  <c:v>4.3499999999999996</c:v>
                </c:pt>
                <c:pt idx="173">
                  <c:v>6.49</c:v>
                </c:pt>
                <c:pt idx="174">
                  <c:v>4.68</c:v>
                </c:pt>
                <c:pt idx="175">
                  <c:v>5.76</c:v>
                </c:pt>
                <c:pt idx="176">
                  <c:v>6.49</c:v>
                </c:pt>
                <c:pt idx="177">
                  <c:v>6.19</c:v>
                </c:pt>
                <c:pt idx="179">
                  <c:v>5.36</c:v>
                </c:pt>
                <c:pt idx="181">
                  <c:v>5.9899999999999993</c:v>
                </c:pt>
                <c:pt idx="182">
                  <c:v>4.9993749999999997</c:v>
                </c:pt>
                <c:pt idx="184">
                  <c:v>12.97</c:v>
                </c:pt>
                <c:pt idx="185">
                  <c:v>9.9700000000000006</c:v>
                </c:pt>
                <c:pt idx="190">
                  <c:v>34.979999999999997</c:v>
                </c:pt>
                <c:pt idx="191">
                  <c:v>15.51</c:v>
                </c:pt>
                <c:pt idx="193">
                  <c:v>15.4625</c:v>
                </c:pt>
                <c:pt idx="199">
                  <c:v>15.48</c:v>
                </c:pt>
                <c:pt idx="200">
                  <c:v>5.19</c:v>
                </c:pt>
                <c:pt idx="201">
                  <c:v>31.64</c:v>
                </c:pt>
                <c:pt idx="204">
                  <c:v>4.7474999999999996</c:v>
                </c:pt>
                <c:pt idx="205">
                  <c:v>1.74</c:v>
                </c:pt>
                <c:pt idx="208">
                  <c:v>2.4900000000000002</c:v>
                </c:pt>
                <c:pt idx="209">
                  <c:v>12.99</c:v>
                </c:pt>
                <c:pt idx="210">
                  <c:v>12.97</c:v>
                </c:pt>
                <c:pt idx="211">
                  <c:v>12.97</c:v>
                </c:pt>
                <c:pt idx="216">
                  <c:v>20.93</c:v>
                </c:pt>
                <c:pt idx="217">
                  <c:v>4.08</c:v>
                </c:pt>
                <c:pt idx="218">
                  <c:v>4.49</c:v>
                </c:pt>
                <c:pt idx="219">
                  <c:v>5.03</c:v>
                </c:pt>
                <c:pt idx="220">
                  <c:v>4.58</c:v>
                </c:pt>
                <c:pt idx="221">
                  <c:v>5.48</c:v>
                </c:pt>
                <c:pt idx="222">
                  <c:v>8.7799999999999994</c:v>
                </c:pt>
                <c:pt idx="223">
                  <c:v>12.35</c:v>
                </c:pt>
                <c:pt idx="224">
                  <c:v>7.33</c:v>
                </c:pt>
                <c:pt idx="225">
                  <c:v>3.47</c:v>
                </c:pt>
                <c:pt idx="228">
                  <c:v>7.34</c:v>
                </c:pt>
                <c:pt idx="229">
                  <c:v>15.99</c:v>
                </c:pt>
                <c:pt idx="230">
                  <c:v>18.989999999999998</c:v>
                </c:pt>
                <c:pt idx="231">
                  <c:v>29</c:v>
                </c:pt>
                <c:pt idx="232">
                  <c:v>19.97</c:v>
                </c:pt>
                <c:pt idx="233">
                  <c:v>4.8</c:v>
                </c:pt>
                <c:pt idx="234">
                  <c:v>6.99</c:v>
                </c:pt>
                <c:pt idx="235">
                  <c:v>5.72</c:v>
                </c:pt>
                <c:pt idx="236">
                  <c:v>7.72</c:v>
                </c:pt>
                <c:pt idx="238">
                  <c:v>17.97</c:v>
                </c:pt>
                <c:pt idx="240">
                  <c:v>3.78</c:v>
                </c:pt>
                <c:pt idx="241">
                  <c:v>13.32</c:v>
                </c:pt>
                <c:pt idx="246">
                  <c:v>7.01</c:v>
                </c:pt>
                <c:pt idx="249">
                  <c:v>10.5</c:v>
                </c:pt>
                <c:pt idx="250">
                  <c:v>4.3283333333333331</c:v>
                </c:pt>
                <c:pt idx="251">
                  <c:v>8.68</c:v>
                </c:pt>
                <c:pt idx="252">
                  <c:v>8.99</c:v>
                </c:pt>
                <c:pt idx="253">
                  <c:v>8.99</c:v>
                </c:pt>
                <c:pt idx="254">
                  <c:v>2.12</c:v>
                </c:pt>
                <c:pt idx="255">
                  <c:v>8.6566666666666663</c:v>
                </c:pt>
                <c:pt idx="263">
                  <c:v>8.99</c:v>
                </c:pt>
                <c:pt idx="265">
                  <c:v>2.12</c:v>
                </c:pt>
                <c:pt idx="266">
                  <c:v>9.98</c:v>
                </c:pt>
                <c:pt idx="268">
                  <c:v>12.86</c:v>
                </c:pt>
                <c:pt idx="269">
                  <c:v>7.37</c:v>
                </c:pt>
                <c:pt idx="270">
                  <c:v>7.42</c:v>
                </c:pt>
                <c:pt idx="275">
                  <c:v>9.81</c:v>
                </c:pt>
                <c:pt idx="276">
                  <c:v>7.88</c:v>
                </c:pt>
                <c:pt idx="277">
                  <c:v>9.93</c:v>
                </c:pt>
                <c:pt idx="278">
                  <c:v>3.24</c:v>
                </c:pt>
                <c:pt idx="279">
                  <c:v>3.49</c:v>
                </c:pt>
                <c:pt idx="281">
                  <c:v>3.74</c:v>
                </c:pt>
                <c:pt idx="282">
                  <c:v>39</c:v>
                </c:pt>
                <c:pt idx="283">
                  <c:v>9.9849999999999994</c:v>
                </c:pt>
                <c:pt idx="285">
                  <c:v>11.99</c:v>
                </c:pt>
                <c:pt idx="286">
                  <c:v>11.99</c:v>
                </c:pt>
                <c:pt idx="287">
                  <c:v>9.89</c:v>
                </c:pt>
                <c:pt idx="288">
                  <c:v>9.44</c:v>
                </c:pt>
                <c:pt idx="289">
                  <c:v>5.28</c:v>
                </c:pt>
                <c:pt idx="291">
                  <c:v>6.666666666666667</c:v>
                </c:pt>
                <c:pt idx="293">
                  <c:v>4.7699999999999996</c:v>
                </c:pt>
                <c:pt idx="294">
                  <c:v>4.4800000000000004</c:v>
                </c:pt>
                <c:pt idx="295">
                  <c:v>10.484999999999999</c:v>
                </c:pt>
                <c:pt idx="297">
                  <c:v>4.8600000000000003</c:v>
                </c:pt>
                <c:pt idx="298">
                  <c:v>19.989999999999998</c:v>
                </c:pt>
                <c:pt idx="299">
                  <c:v>26.99</c:v>
                </c:pt>
                <c:pt idx="300">
                  <c:v>26.99</c:v>
                </c:pt>
                <c:pt idx="301">
                  <c:v>10.49</c:v>
                </c:pt>
                <c:pt idx="302">
                  <c:v>19.989999999999998</c:v>
                </c:pt>
                <c:pt idx="303">
                  <c:v>25</c:v>
                </c:pt>
                <c:pt idx="304">
                  <c:v>14.82</c:v>
                </c:pt>
                <c:pt idx="305">
                  <c:v>11.56</c:v>
                </c:pt>
                <c:pt idx="306">
                  <c:v>13.09</c:v>
                </c:pt>
                <c:pt idx="307">
                  <c:v>9.44</c:v>
                </c:pt>
                <c:pt idx="308">
                  <c:v>10.15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C35-4C6D-B168-E03F0B0A7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737344"/>
        <c:axId val="262013616"/>
      </c:scatterChart>
      <c:valAx>
        <c:axId val="262737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013616"/>
        <c:crosses val="autoZero"/>
        <c:crossBetween val="midCat"/>
      </c:valAx>
      <c:valAx>
        <c:axId val="2620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_);[Red]\(&quot;$&quot;#,##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737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Wattage</a:t>
            </a:r>
            <a:r>
              <a:rPr lang="en-US" baseline="0"/>
              <a:t> vs Avg Cost per Watt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LEDCombined!$O$61</c:f>
              <c:strCache>
                <c:ptCount val="1"/>
                <c:pt idx="0">
                  <c:v>Cost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LEDCombined!$N$62:$N$96</c:f>
              <c:numCache>
                <c:formatCode>General</c:formatCode>
                <c:ptCount val="35"/>
                <c:pt idx="1">
                  <c:v>4</c:v>
                </c:pt>
                <c:pt idx="2">
                  <c:v>4.5</c:v>
                </c:pt>
                <c:pt idx="3">
                  <c:v>5</c:v>
                </c:pt>
                <c:pt idx="4">
                  <c:v>5.5</c:v>
                </c:pt>
                <c:pt idx="5">
                  <c:v>6</c:v>
                </c:pt>
                <c:pt idx="6">
                  <c:v>6.5</c:v>
                </c:pt>
                <c:pt idx="7">
                  <c:v>7</c:v>
                </c:pt>
                <c:pt idx="8">
                  <c:v>7.2</c:v>
                </c:pt>
                <c:pt idx="9">
                  <c:v>7.5</c:v>
                </c:pt>
                <c:pt idx="10">
                  <c:v>8</c:v>
                </c:pt>
                <c:pt idx="11">
                  <c:v>8.5</c:v>
                </c:pt>
                <c:pt idx="12">
                  <c:v>9</c:v>
                </c:pt>
                <c:pt idx="13">
                  <c:v>9.5</c:v>
                </c:pt>
                <c:pt idx="14">
                  <c:v>10</c:v>
                </c:pt>
                <c:pt idx="15">
                  <c:v>10.5</c:v>
                </c:pt>
                <c:pt idx="16">
                  <c:v>11</c:v>
                </c:pt>
                <c:pt idx="17">
                  <c:v>11.5</c:v>
                </c:pt>
                <c:pt idx="18">
                  <c:v>12</c:v>
                </c:pt>
                <c:pt idx="19">
                  <c:v>12.5</c:v>
                </c:pt>
                <c:pt idx="20">
                  <c:v>13</c:v>
                </c:pt>
                <c:pt idx="21">
                  <c:v>13.5</c:v>
                </c:pt>
                <c:pt idx="22">
                  <c:v>14</c:v>
                </c:pt>
                <c:pt idx="23">
                  <c:v>15</c:v>
                </c:pt>
                <c:pt idx="24">
                  <c:v>15.5</c:v>
                </c:pt>
                <c:pt idx="25">
                  <c:v>16</c:v>
                </c:pt>
                <c:pt idx="26">
                  <c:v>16.5</c:v>
                </c:pt>
                <c:pt idx="27">
                  <c:v>17</c:v>
                </c:pt>
                <c:pt idx="28">
                  <c:v>18</c:v>
                </c:pt>
                <c:pt idx="29">
                  <c:v>20</c:v>
                </c:pt>
                <c:pt idx="34">
                  <c:v>30</c:v>
                </c:pt>
              </c:numCache>
            </c:numRef>
          </c:xVal>
          <c:yVal>
            <c:numRef>
              <c:f>LEDCombined!$O$62:$O$96</c:f>
              <c:numCache>
                <c:formatCode>_("$"* #,##0.00_);_("$"* \(#,##0.00\);_("$"* "-"??_);_(@_)</c:formatCode>
                <c:ptCount val="35"/>
                <c:pt idx="1">
                  <c:v>6.5133333333333328</c:v>
                </c:pt>
                <c:pt idx="2">
                  <c:v>5.34</c:v>
                </c:pt>
                <c:pt idx="3">
                  <c:v>2.95</c:v>
                </c:pt>
                <c:pt idx="4">
                  <c:v>4.49</c:v>
                </c:pt>
                <c:pt idx="5">
                  <c:v>6.6924999999999999</c:v>
                </c:pt>
                <c:pt idx="6">
                  <c:v>6.7956666666666665</c:v>
                </c:pt>
                <c:pt idx="7">
                  <c:v>5.07</c:v>
                </c:pt>
                <c:pt idx="8">
                  <c:v>4.2649999999999997</c:v>
                </c:pt>
                <c:pt idx="9">
                  <c:v>8.8250000000000011</c:v>
                </c:pt>
                <c:pt idx="10">
                  <c:v>7.6800000000000006</c:v>
                </c:pt>
                <c:pt idx="11">
                  <c:v>14.497</c:v>
                </c:pt>
                <c:pt idx="12">
                  <c:v>8.7433000000000014</c:v>
                </c:pt>
                <c:pt idx="13">
                  <c:v>9.3020833333333339</c:v>
                </c:pt>
                <c:pt idx="14">
                  <c:v>10.099960937500001</c:v>
                </c:pt>
                <c:pt idx="15">
                  <c:v>8.8370833333333341</c:v>
                </c:pt>
                <c:pt idx="16">
                  <c:v>11.759500000000001</c:v>
                </c:pt>
                <c:pt idx="17">
                  <c:v>10.355</c:v>
                </c:pt>
                <c:pt idx="18">
                  <c:v>11.60923076923077</c:v>
                </c:pt>
                <c:pt idx="19">
                  <c:v>17.97</c:v>
                </c:pt>
                <c:pt idx="20">
                  <c:v>7.5242592592592592</c:v>
                </c:pt>
                <c:pt idx="21">
                  <c:v>8.6566666666666663</c:v>
                </c:pt>
                <c:pt idx="22">
                  <c:v>8.2320000000000011</c:v>
                </c:pt>
                <c:pt idx="23">
                  <c:v>7.7500000000000009</c:v>
                </c:pt>
                <c:pt idx="24">
                  <c:v>21.37</c:v>
                </c:pt>
                <c:pt idx="25">
                  <c:v>9.9849999999999994</c:v>
                </c:pt>
                <c:pt idx="26">
                  <c:v>11.99</c:v>
                </c:pt>
                <c:pt idx="27">
                  <c:v>9.1366666666666667</c:v>
                </c:pt>
                <c:pt idx="28">
                  <c:v>9.2230000000000008</c:v>
                </c:pt>
                <c:pt idx="29">
                  <c:v>16.065999999999999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26.99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494-4F48-A7EA-E69F420EE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734896"/>
        <c:axId val="266735288"/>
      </c:scatterChart>
      <c:valAx>
        <c:axId val="266734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735288"/>
        <c:crosses val="autoZero"/>
        <c:crossBetween val="midCat"/>
      </c:valAx>
      <c:valAx>
        <c:axId val="266735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734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LEDCombined!$O$109</c:f>
              <c:strCache>
                <c:ptCount val="1"/>
                <c:pt idx="0">
                  <c:v>Cost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LEDCombined!$N$110:$N$124</c:f>
              <c:numCache>
                <c:formatCode>General</c:formatCode>
                <c:ptCount val="15"/>
                <c:pt idx="1">
                  <c:v>25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60</c:v>
                </c:pt>
                <c:pt idx="7">
                  <c:v>65</c:v>
                </c:pt>
                <c:pt idx="8">
                  <c:v>70</c:v>
                </c:pt>
                <c:pt idx="9">
                  <c:v>75</c:v>
                </c:pt>
                <c:pt idx="10">
                  <c:v>85</c:v>
                </c:pt>
                <c:pt idx="11">
                  <c:v>90</c:v>
                </c:pt>
                <c:pt idx="12">
                  <c:v>100</c:v>
                </c:pt>
                <c:pt idx="13">
                  <c:v>120</c:v>
                </c:pt>
                <c:pt idx="14">
                  <c:v>175</c:v>
                </c:pt>
              </c:numCache>
            </c:numRef>
          </c:xVal>
          <c:yVal>
            <c:numRef>
              <c:f>LEDCombined!$O$110:$O$124</c:f>
              <c:numCache>
                <c:formatCode>_("$"* #,##0.00_);_("$"* \(#,##0.00\);_("$"* "-"??_);_(@_)</c:formatCode>
                <c:ptCount val="15"/>
                <c:pt idx="1">
                  <c:v>10.1175</c:v>
                </c:pt>
                <c:pt idx="3">
                  <c:v>5.0566666666666666</c:v>
                </c:pt>
                <c:pt idx="4">
                  <c:v>5.8092105263157885</c:v>
                </c:pt>
                <c:pt idx="5">
                  <c:v>7.4125694444444443</c:v>
                </c:pt>
                <c:pt idx="6">
                  <c:v>13.298333333333332</c:v>
                </c:pt>
                <c:pt idx="7">
                  <c:v>8.7636276881720487</c:v>
                </c:pt>
                <c:pt idx="8">
                  <c:v>17.489999999999998</c:v>
                </c:pt>
                <c:pt idx="9">
                  <c:v>11.045937499999999</c:v>
                </c:pt>
                <c:pt idx="10">
                  <c:v>8.0010416666666675</c:v>
                </c:pt>
                <c:pt idx="11">
                  <c:v>24.7425</c:v>
                </c:pt>
                <c:pt idx="12">
                  <c:v>6.666666666666667</c:v>
                </c:pt>
                <c:pt idx="13">
                  <c:v>15.244285714285715</c:v>
                </c:pt>
                <c:pt idx="14">
                  <c:v>26.99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3C1-4B50-BBDB-78A15AC77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736072"/>
        <c:axId val="266736464"/>
      </c:scatterChart>
      <c:valAx>
        <c:axId val="266736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736464"/>
        <c:crosses val="autoZero"/>
        <c:crossBetween val="midCat"/>
      </c:valAx>
      <c:valAx>
        <c:axId val="26673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736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038254593175853E-2"/>
                  <c:y val="-0.121852580927384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CFLCombined!$B$2:$B$45</c:f>
              <c:numCache>
                <c:formatCode>General</c:formatCode>
                <c:ptCount val="44"/>
                <c:pt idx="0">
                  <c:v>9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15</c:v>
                </c:pt>
                <c:pt idx="22">
                  <c:v>16</c:v>
                </c:pt>
                <c:pt idx="23">
                  <c:v>18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20</c:v>
                </c:pt>
                <c:pt idx="28">
                  <c:v>16</c:v>
                </c:pt>
                <c:pt idx="29">
                  <c:v>23</c:v>
                </c:pt>
                <c:pt idx="30">
                  <c:v>23</c:v>
                </c:pt>
                <c:pt idx="31">
                  <c:v>23</c:v>
                </c:pt>
                <c:pt idx="32">
                  <c:v>23</c:v>
                </c:pt>
                <c:pt idx="33">
                  <c:v>20</c:v>
                </c:pt>
                <c:pt idx="34">
                  <c:v>23</c:v>
                </c:pt>
                <c:pt idx="35">
                  <c:v>23</c:v>
                </c:pt>
                <c:pt idx="36">
                  <c:v>23</c:v>
                </c:pt>
                <c:pt idx="37">
                  <c:v>26</c:v>
                </c:pt>
                <c:pt idx="38">
                  <c:v>23</c:v>
                </c:pt>
                <c:pt idx="39">
                  <c:v>23</c:v>
                </c:pt>
                <c:pt idx="40">
                  <c:v>23</c:v>
                </c:pt>
                <c:pt idx="41">
                  <c:v>30</c:v>
                </c:pt>
                <c:pt idx="42">
                  <c:v>30</c:v>
                </c:pt>
                <c:pt idx="43">
                  <c:v>30</c:v>
                </c:pt>
              </c:numCache>
            </c:numRef>
          </c:xVal>
          <c:yVal>
            <c:numRef>
              <c:f>CFLCombined!$H$2:$H$45</c:f>
              <c:numCache>
                <c:formatCode>"$"#,##0.00_);[Red]\("$"#,##0.00\)</c:formatCode>
                <c:ptCount val="44"/>
                <c:pt idx="0">
                  <c:v>4.42</c:v>
                </c:pt>
                <c:pt idx="1">
                  <c:v>4.8600000000000003</c:v>
                </c:pt>
                <c:pt idx="2">
                  <c:v>5.21</c:v>
                </c:pt>
                <c:pt idx="3">
                  <c:v>4.29</c:v>
                </c:pt>
                <c:pt idx="4">
                  <c:v>4.6100000000000003</c:v>
                </c:pt>
                <c:pt idx="5">
                  <c:v>4.4800000000000004</c:v>
                </c:pt>
                <c:pt idx="6">
                  <c:v>6.71</c:v>
                </c:pt>
                <c:pt idx="7">
                  <c:v>2.44</c:v>
                </c:pt>
                <c:pt idx="8">
                  <c:v>3.09</c:v>
                </c:pt>
                <c:pt idx="9">
                  <c:v>2.44</c:v>
                </c:pt>
                <c:pt idx="10">
                  <c:v>5.7050000000000001</c:v>
                </c:pt>
                <c:pt idx="11">
                  <c:v>10.84</c:v>
                </c:pt>
                <c:pt idx="12">
                  <c:v>3.8283333333333331</c:v>
                </c:pt>
                <c:pt idx="13">
                  <c:v>7.44</c:v>
                </c:pt>
                <c:pt idx="14">
                  <c:v>6.3</c:v>
                </c:pt>
                <c:pt idx="15">
                  <c:v>3.3</c:v>
                </c:pt>
                <c:pt idx="16">
                  <c:v>3.3</c:v>
                </c:pt>
                <c:pt idx="17">
                  <c:v>3.6749999999999998</c:v>
                </c:pt>
                <c:pt idx="18">
                  <c:v>11.7925</c:v>
                </c:pt>
                <c:pt idx="19">
                  <c:v>5.77</c:v>
                </c:pt>
                <c:pt idx="20">
                  <c:v>5.77</c:v>
                </c:pt>
                <c:pt idx="21">
                  <c:v>9.8800000000000008</c:v>
                </c:pt>
                <c:pt idx="22">
                  <c:v>4.1449999999999996</c:v>
                </c:pt>
                <c:pt idx="23">
                  <c:v>7.44</c:v>
                </c:pt>
                <c:pt idx="24">
                  <c:v>5.45</c:v>
                </c:pt>
                <c:pt idx="25">
                  <c:v>5.45</c:v>
                </c:pt>
                <c:pt idx="26">
                  <c:v>5.26</c:v>
                </c:pt>
                <c:pt idx="27">
                  <c:v>12.06</c:v>
                </c:pt>
                <c:pt idx="28">
                  <c:v>14.237500000000001</c:v>
                </c:pt>
                <c:pt idx="29">
                  <c:v>9.0299999999999994</c:v>
                </c:pt>
                <c:pt idx="30">
                  <c:v>6.15</c:v>
                </c:pt>
                <c:pt idx="31">
                  <c:v>6.76</c:v>
                </c:pt>
                <c:pt idx="32">
                  <c:v>9.0299999999999994</c:v>
                </c:pt>
                <c:pt idx="33">
                  <c:v>8.1</c:v>
                </c:pt>
                <c:pt idx="34">
                  <c:v>5.59</c:v>
                </c:pt>
                <c:pt idx="35">
                  <c:v>6.06</c:v>
                </c:pt>
                <c:pt idx="37">
                  <c:v>14.54</c:v>
                </c:pt>
                <c:pt idx="38">
                  <c:v>5.59</c:v>
                </c:pt>
                <c:pt idx="39">
                  <c:v>5.59</c:v>
                </c:pt>
                <c:pt idx="40">
                  <c:v>7.97</c:v>
                </c:pt>
                <c:pt idx="41">
                  <c:v>11.49</c:v>
                </c:pt>
                <c:pt idx="42">
                  <c:v>12.99</c:v>
                </c:pt>
                <c:pt idx="43">
                  <c:v>8.08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FF1-44A7-9D70-A483B5D409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737640"/>
        <c:axId val="266738032"/>
      </c:scatterChart>
      <c:valAx>
        <c:axId val="266737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738032"/>
        <c:crosses val="autoZero"/>
        <c:crossBetween val="midCat"/>
      </c:valAx>
      <c:valAx>
        <c:axId val="266738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_);[Red]\(&quot;$&quot;#,##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737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6251093613298337E-4"/>
                  <c:y val="-2.579031787693205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CFLCombined!$C$2:$C$45</c:f>
              <c:numCache>
                <c:formatCode>General</c:formatCode>
                <c:ptCount val="44"/>
                <c:pt idx="0">
                  <c:v>25</c:v>
                </c:pt>
                <c:pt idx="1">
                  <c:v>40</c:v>
                </c:pt>
                <c:pt idx="2">
                  <c:v>40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65</c:v>
                </c:pt>
                <c:pt idx="11">
                  <c:v>65</c:v>
                </c:pt>
                <c:pt idx="12">
                  <c:v>65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70</c:v>
                </c:pt>
                <c:pt idx="20">
                  <c:v>70</c:v>
                </c:pt>
                <c:pt idx="21">
                  <c:v>75</c:v>
                </c:pt>
                <c:pt idx="22">
                  <c:v>75</c:v>
                </c:pt>
                <c:pt idx="23">
                  <c:v>75</c:v>
                </c:pt>
                <c:pt idx="24">
                  <c:v>85</c:v>
                </c:pt>
                <c:pt idx="25">
                  <c:v>85</c:v>
                </c:pt>
                <c:pt idx="26">
                  <c:v>85</c:v>
                </c:pt>
                <c:pt idx="27">
                  <c:v>85</c:v>
                </c:pt>
                <c:pt idx="28">
                  <c:v>85</c:v>
                </c:pt>
                <c:pt idx="29">
                  <c:v>85</c:v>
                </c:pt>
                <c:pt idx="30">
                  <c:v>85</c:v>
                </c:pt>
                <c:pt idx="31">
                  <c:v>85</c:v>
                </c:pt>
                <c:pt idx="32">
                  <c:v>85</c:v>
                </c:pt>
                <c:pt idx="33">
                  <c:v>90</c:v>
                </c:pt>
                <c:pt idx="34">
                  <c:v>90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120</c:v>
                </c:pt>
                <c:pt idx="39">
                  <c:v>120</c:v>
                </c:pt>
                <c:pt idx="40">
                  <c:v>120</c:v>
                </c:pt>
                <c:pt idx="41">
                  <c:v>120</c:v>
                </c:pt>
                <c:pt idx="42">
                  <c:v>120</c:v>
                </c:pt>
                <c:pt idx="43">
                  <c:v>120</c:v>
                </c:pt>
              </c:numCache>
            </c:numRef>
          </c:xVal>
          <c:yVal>
            <c:numRef>
              <c:f>CFLCombined!$H$2:$H$45</c:f>
              <c:numCache>
                <c:formatCode>"$"#,##0.00_);[Red]\("$"#,##0.00\)</c:formatCode>
                <c:ptCount val="44"/>
                <c:pt idx="0">
                  <c:v>4.42</c:v>
                </c:pt>
                <c:pt idx="1">
                  <c:v>4.8600000000000003</c:v>
                </c:pt>
                <c:pt idx="2">
                  <c:v>5.21</c:v>
                </c:pt>
                <c:pt idx="3">
                  <c:v>4.29</c:v>
                </c:pt>
                <c:pt idx="4">
                  <c:v>4.6100000000000003</c:v>
                </c:pt>
                <c:pt idx="5">
                  <c:v>4.4800000000000004</c:v>
                </c:pt>
                <c:pt idx="6">
                  <c:v>6.71</c:v>
                </c:pt>
                <c:pt idx="7">
                  <c:v>2.44</c:v>
                </c:pt>
                <c:pt idx="8">
                  <c:v>3.09</c:v>
                </c:pt>
                <c:pt idx="9">
                  <c:v>2.44</c:v>
                </c:pt>
                <c:pt idx="10">
                  <c:v>5.7050000000000001</c:v>
                </c:pt>
                <c:pt idx="11">
                  <c:v>10.84</c:v>
                </c:pt>
                <c:pt idx="12">
                  <c:v>3.8283333333333331</c:v>
                </c:pt>
                <c:pt idx="13">
                  <c:v>7.44</c:v>
                </c:pt>
                <c:pt idx="14">
                  <c:v>6.3</c:v>
                </c:pt>
                <c:pt idx="15">
                  <c:v>3.3</c:v>
                </c:pt>
                <c:pt idx="16">
                  <c:v>3.3</c:v>
                </c:pt>
                <c:pt idx="17">
                  <c:v>3.6749999999999998</c:v>
                </c:pt>
                <c:pt idx="18">
                  <c:v>11.7925</c:v>
                </c:pt>
                <c:pt idx="19">
                  <c:v>5.77</c:v>
                </c:pt>
                <c:pt idx="20">
                  <c:v>5.77</c:v>
                </c:pt>
                <c:pt idx="21">
                  <c:v>9.8800000000000008</c:v>
                </c:pt>
                <c:pt idx="22">
                  <c:v>4.1449999999999996</c:v>
                </c:pt>
                <c:pt idx="23">
                  <c:v>7.44</c:v>
                </c:pt>
                <c:pt idx="24">
                  <c:v>5.45</c:v>
                </c:pt>
                <c:pt idx="25">
                  <c:v>5.45</c:v>
                </c:pt>
                <c:pt idx="26">
                  <c:v>5.26</c:v>
                </c:pt>
                <c:pt idx="27">
                  <c:v>12.06</c:v>
                </c:pt>
                <c:pt idx="28">
                  <c:v>14.237500000000001</c:v>
                </c:pt>
                <c:pt idx="29">
                  <c:v>9.0299999999999994</c:v>
                </c:pt>
                <c:pt idx="30">
                  <c:v>6.15</c:v>
                </c:pt>
                <c:pt idx="31">
                  <c:v>6.76</c:v>
                </c:pt>
                <c:pt idx="32">
                  <c:v>9.0299999999999994</c:v>
                </c:pt>
                <c:pt idx="33">
                  <c:v>8.1</c:v>
                </c:pt>
                <c:pt idx="34">
                  <c:v>5.59</c:v>
                </c:pt>
                <c:pt idx="35">
                  <c:v>6.06</c:v>
                </c:pt>
                <c:pt idx="37">
                  <c:v>14.54</c:v>
                </c:pt>
                <c:pt idx="38">
                  <c:v>5.59</c:v>
                </c:pt>
                <c:pt idx="39">
                  <c:v>5.59</c:v>
                </c:pt>
                <c:pt idx="40">
                  <c:v>7.97</c:v>
                </c:pt>
                <c:pt idx="41">
                  <c:v>11.49</c:v>
                </c:pt>
                <c:pt idx="42">
                  <c:v>12.99</c:v>
                </c:pt>
                <c:pt idx="43">
                  <c:v>8.08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580-4BD8-9DCF-2ED1193D34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861312"/>
        <c:axId val="267861704"/>
      </c:scatterChart>
      <c:valAx>
        <c:axId val="267861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861704"/>
        <c:crosses val="autoZero"/>
        <c:crossBetween val="midCat"/>
      </c:valAx>
      <c:valAx>
        <c:axId val="267861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_);[Red]\(&quot;$&quot;#,##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861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CFLCombined!$O$67:$O$76</c:f>
              <c:numCache>
                <c:formatCode>General</c:formatCode>
                <c:ptCount val="10"/>
                <c:pt idx="0">
                  <c:v>9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</c:numCache>
            </c:numRef>
          </c:xVal>
          <c:yVal>
            <c:numRef>
              <c:f>CFLCombined!$P$67:$P$76</c:f>
              <c:numCache>
                <c:formatCode>General</c:formatCode>
                <c:ptCount val="10"/>
                <c:pt idx="0">
                  <c:v>4.42</c:v>
                </c:pt>
                <c:pt idx="1">
                  <c:v>4.6571428571428575</c:v>
                </c:pt>
                <c:pt idx="2">
                  <c:v>6.1747619047619056</c:v>
                </c:pt>
                <c:pt idx="3">
                  <c:v>5.826249999999999</c:v>
                </c:pt>
                <c:pt idx="4">
                  <c:v>7.44</c:v>
                </c:pt>
                <c:pt idx="5">
                  <c:v>5.3866666666666667</c:v>
                </c:pt>
                <c:pt idx="6">
                  <c:v>8.6984999999999992</c:v>
                </c:pt>
                <c:pt idx="7">
                  <c:v>6.8633333333333342</c:v>
                </c:pt>
                <c:pt idx="8">
                  <c:v>14.54</c:v>
                </c:pt>
                <c:pt idx="9">
                  <c:v>10.853333333333333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138-4808-A26B-6DD50BB1B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862488"/>
        <c:axId val="267862880"/>
      </c:scatterChart>
      <c:valAx>
        <c:axId val="267862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862880"/>
        <c:crosses val="autoZero"/>
        <c:crossBetween val="midCat"/>
      </c:valAx>
      <c:valAx>
        <c:axId val="26786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862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Equiv. vs Avg Cost per Equiv.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CFLCombined!$O$43:$O$51</c:f>
              <c:numCache>
                <c:formatCode>General</c:formatCode>
                <c:ptCount val="9"/>
                <c:pt idx="0">
                  <c:v>25</c:v>
                </c:pt>
                <c:pt idx="1">
                  <c:v>40</c:v>
                </c:pt>
                <c:pt idx="2">
                  <c:v>50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  <c:pt idx="6">
                  <c:v>85</c:v>
                </c:pt>
                <c:pt idx="7">
                  <c:v>90</c:v>
                </c:pt>
                <c:pt idx="8">
                  <c:v>120</c:v>
                </c:pt>
              </c:numCache>
            </c:numRef>
          </c:xVal>
          <c:yVal>
            <c:numRef>
              <c:f>CFLCombined!$P$43:$P$51</c:f>
              <c:numCache>
                <c:formatCode>_("$"* #,##0.00_);_("$"* \(#,##0.00\);_("$"* "-"??_);_(@_)</c:formatCode>
                <c:ptCount val="9"/>
                <c:pt idx="0">
                  <c:v>4.42</c:v>
                </c:pt>
                <c:pt idx="1">
                  <c:v>5.0350000000000001</c:v>
                </c:pt>
                <c:pt idx="2">
                  <c:v>5.0225</c:v>
                </c:pt>
                <c:pt idx="3">
                  <c:v>5.345902777777777</c:v>
                </c:pt>
                <c:pt idx="4">
                  <c:v>5.77</c:v>
                </c:pt>
                <c:pt idx="5">
                  <c:v>7.1550000000000002</c:v>
                </c:pt>
                <c:pt idx="6">
                  <c:v>8.1586111111111101</c:v>
                </c:pt>
                <c:pt idx="7">
                  <c:v>8.5724999999999998</c:v>
                </c:pt>
                <c:pt idx="8">
                  <c:v>8.6183333333333341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9CF-49D0-8918-E035FFD9A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863664"/>
        <c:axId val="267864056"/>
      </c:scatterChart>
      <c:valAx>
        <c:axId val="267863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864056"/>
        <c:crosses val="autoZero"/>
        <c:crossBetween val="midCat"/>
      </c:valAx>
      <c:valAx>
        <c:axId val="267864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863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0586176727909011E-3"/>
                  <c:y val="0.167038130650335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HalogenCombined!$B$2:$B$38</c:f>
              <c:numCache>
                <c:formatCode>General</c:formatCode>
                <c:ptCount val="37"/>
                <c:pt idx="0">
                  <c:v>35</c:v>
                </c:pt>
                <c:pt idx="1">
                  <c:v>35</c:v>
                </c:pt>
                <c:pt idx="2">
                  <c:v>40</c:v>
                </c:pt>
                <c:pt idx="3">
                  <c:v>35</c:v>
                </c:pt>
                <c:pt idx="4">
                  <c:v>40</c:v>
                </c:pt>
                <c:pt idx="5">
                  <c:v>50</c:v>
                </c:pt>
                <c:pt idx="6">
                  <c:v>50</c:v>
                </c:pt>
                <c:pt idx="7">
                  <c:v>40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60</c:v>
                </c:pt>
                <c:pt idx="23">
                  <c:v>60</c:v>
                </c:pt>
                <c:pt idx="24">
                  <c:v>75</c:v>
                </c:pt>
                <c:pt idx="25">
                  <c:v>75</c:v>
                </c:pt>
                <c:pt idx="26">
                  <c:v>50</c:v>
                </c:pt>
                <c:pt idx="27">
                  <c:v>65</c:v>
                </c:pt>
                <c:pt idx="28">
                  <c:v>42</c:v>
                </c:pt>
                <c:pt idx="29">
                  <c:v>40</c:v>
                </c:pt>
                <c:pt idx="30">
                  <c:v>65</c:v>
                </c:pt>
                <c:pt idx="31">
                  <c:v>65</c:v>
                </c:pt>
                <c:pt idx="32">
                  <c:v>52</c:v>
                </c:pt>
                <c:pt idx="33">
                  <c:v>42</c:v>
                </c:pt>
                <c:pt idx="34">
                  <c:v>40</c:v>
                </c:pt>
              </c:numCache>
            </c:numRef>
          </c:xVal>
          <c:yVal>
            <c:numRef>
              <c:f>HalogenCombined!$H$2:$H$38</c:f>
              <c:numCache>
                <c:formatCode>"$"#,##0.00_);[Red]\("$"#,##0.00\)</c:formatCode>
                <c:ptCount val="37"/>
                <c:pt idx="0">
                  <c:v>2.5</c:v>
                </c:pt>
                <c:pt idx="1">
                  <c:v>5.97</c:v>
                </c:pt>
                <c:pt idx="2">
                  <c:v>4.8600000000000003</c:v>
                </c:pt>
                <c:pt idx="3">
                  <c:v>1.99</c:v>
                </c:pt>
                <c:pt idx="4">
                  <c:v>4.97</c:v>
                </c:pt>
                <c:pt idx="5">
                  <c:v>4.66</c:v>
                </c:pt>
                <c:pt idx="6">
                  <c:v>4.97</c:v>
                </c:pt>
                <c:pt idx="7">
                  <c:v>6.1633333333333331</c:v>
                </c:pt>
                <c:pt idx="8">
                  <c:v>4.4924999999999997</c:v>
                </c:pt>
                <c:pt idx="9">
                  <c:v>4.6566666666666672</c:v>
                </c:pt>
                <c:pt idx="10">
                  <c:v>7.19</c:v>
                </c:pt>
                <c:pt idx="11">
                  <c:v>4.97</c:v>
                </c:pt>
                <c:pt idx="12">
                  <c:v>4.6566666666666672</c:v>
                </c:pt>
                <c:pt idx="13">
                  <c:v>1.99</c:v>
                </c:pt>
                <c:pt idx="14">
                  <c:v>1.99</c:v>
                </c:pt>
                <c:pt idx="15">
                  <c:v>3.9558333333333331</c:v>
                </c:pt>
                <c:pt idx="16">
                  <c:v>6.44</c:v>
                </c:pt>
                <c:pt idx="17">
                  <c:v>9.25</c:v>
                </c:pt>
                <c:pt idx="18">
                  <c:v>4.8325000000000005</c:v>
                </c:pt>
                <c:pt idx="19">
                  <c:v>8.77</c:v>
                </c:pt>
                <c:pt idx="20">
                  <c:v>6.7</c:v>
                </c:pt>
                <c:pt idx="21">
                  <c:v>8.7174999999999994</c:v>
                </c:pt>
                <c:pt idx="22">
                  <c:v>5</c:v>
                </c:pt>
                <c:pt idx="23">
                  <c:v>2.95</c:v>
                </c:pt>
                <c:pt idx="24">
                  <c:v>5.4799999999999995</c:v>
                </c:pt>
                <c:pt idx="25">
                  <c:v>4.6150000000000002</c:v>
                </c:pt>
                <c:pt idx="26">
                  <c:v>4.4033333333333333</c:v>
                </c:pt>
                <c:pt idx="27">
                  <c:v>4.166666666666667</c:v>
                </c:pt>
                <c:pt idx="28">
                  <c:v>2.5</c:v>
                </c:pt>
                <c:pt idx="29">
                  <c:v>5</c:v>
                </c:pt>
                <c:pt idx="30">
                  <c:v>2.99</c:v>
                </c:pt>
                <c:pt idx="31">
                  <c:v>3.99</c:v>
                </c:pt>
                <c:pt idx="32">
                  <c:v>3</c:v>
                </c:pt>
                <c:pt idx="33">
                  <c:v>2.99</c:v>
                </c:pt>
                <c:pt idx="34">
                  <c:v>3.9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EE6-47F4-B2DA-7AB2C5A2B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737248"/>
        <c:axId val="267822568"/>
      </c:scatterChart>
      <c:valAx>
        <c:axId val="266737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822568"/>
        <c:crosses val="autoZero"/>
        <c:crossBetween val="midCat"/>
      </c:valAx>
      <c:valAx>
        <c:axId val="267822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_);[Red]\(&quot;$&quot;#,##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737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1046931</xdr:colOff>
      <xdr:row>12</xdr:row>
      <xdr:rowOff>74725</xdr:rowOff>
    </xdr:from>
    <xdr:to>
      <xdr:col>24</xdr:col>
      <xdr:colOff>480614</xdr:colOff>
      <xdr:row>32</xdr:row>
      <xdr:rowOff>49294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8A0C39DE-6279-4D9B-BB63-79AED6BFAA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1137678</xdr:colOff>
      <xdr:row>35</xdr:row>
      <xdr:rowOff>50078</xdr:rowOff>
    </xdr:from>
    <xdr:to>
      <xdr:col>24</xdr:col>
      <xdr:colOff>271117</xdr:colOff>
      <xdr:row>56</xdr:row>
      <xdr:rowOff>160203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3D679A66-CBA5-4D1B-AB72-87A3C928F4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374743</xdr:colOff>
      <xdr:row>59</xdr:row>
      <xdr:rowOff>175104</xdr:rowOff>
    </xdr:from>
    <xdr:to>
      <xdr:col>27</xdr:col>
      <xdr:colOff>52207</xdr:colOff>
      <xdr:row>84</xdr:row>
      <xdr:rowOff>8850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7B024BD5-1EE5-4EA7-972C-4344C95181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270553</xdr:colOff>
      <xdr:row>102</xdr:row>
      <xdr:rowOff>63520</xdr:rowOff>
    </xdr:from>
    <xdr:to>
      <xdr:col>27</xdr:col>
      <xdr:colOff>564638</xdr:colOff>
      <xdr:row>124</xdr:row>
      <xdr:rowOff>172528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2DFDB191-EF3D-4F75-A6D7-181799218F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576943</xdr:colOff>
      <xdr:row>6</xdr:row>
      <xdr:rowOff>65859</xdr:rowOff>
    </xdr:from>
    <xdr:to>
      <xdr:col>18</xdr:col>
      <xdr:colOff>287383</xdr:colOff>
      <xdr:row>21</xdr:row>
      <xdr:rowOff>65859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A35FC6B-26B3-44BE-BD5B-87F8EBE5EA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580208</xdr:colOff>
      <xdr:row>22</xdr:row>
      <xdr:rowOff>22315</xdr:rowOff>
    </xdr:from>
    <xdr:to>
      <xdr:col>18</xdr:col>
      <xdr:colOff>290648</xdr:colOff>
      <xdr:row>37</xdr:row>
      <xdr:rowOff>22315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8EAEF0FD-CD27-4F0E-951C-3D60BA7CE6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499678</xdr:colOff>
      <xdr:row>61</xdr:row>
      <xdr:rowOff>118455</xdr:rowOff>
    </xdr:from>
    <xdr:to>
      <xdr:col>24</xdr:col>
      <xdr:colOff>177104</xdr:colOff>
      <xdr:row>76</xdr:row>
      <xdr:rowOff>85799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3A6634BB-8157-4247-9860-7D6AF773DE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481305</xdr:colOff>
      <xdr:row>40</xdr:row>
      <xdr:rowOff>78908</xdr:rowOff>
    </xdr:from>
    <xdr:to>
      <xdr:col>24</xdr:col>
      <xdr:colOff>169933</xdr:colOff>
      <xdr:row>55</xdr:row>
      <xdr:rowOff>46456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D0E8AE12-FF8E-41D7-852A-C0FD8E7EA6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76201</xdr:colOff>
      <xdr:row>6</xdr:row>
      <xdr:rowOff>21772</xdr:rowOff>
    </xdr:from>
    <xdr:to>
      <xdr:col>18</xdr:col>
      <xdr:colOff>391886</xdr:colOff>
      <xdr:row>17</xdr:row>
      <xdr:rowOff>174172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1D311FDB-B3DE-4234-8D46-E7B82DA0EC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43544</xdr:colOff>
      <xdr:row>18</xdr:row>
      <xdr:rowOff>21771</xdr:rowOff>
    </xdr:from>
    <xdr:to>
      <xdr:col>18</xdr:col>
      <xdr:colOff>359229</xdr:colOff>
      <xdr:row>32</xdr:row>
      <xdr:rowOff>174171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96895A44-14DA-45E7-A366-D610C9B869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558856</xdr:colOff>
      <xdr:row>35</xdr:row>
      <xdr:rowOff>42239</xdr:rowOff>
    </xdr:from>
    <xdr:to>
      <xdr:col>22</xdr:col>
      <xdr:colOff>14570</xdr:colOff>
      <xdr:row>50</xdr:row>
      <xdr:rowOff>9581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24BABF5E-7F15-4556-A13E-6456C3AC5B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no, Stephen" refreshedDate="43383.679722800924" createdVersion="6" refreshedVersion="6" minRefreshableVersion="3" recordCount="44">
  <cacheSource type="worksheet">
    <worksheetSource name="Table5"/>
  </cacheSource>
  <cacheFields count="8">
    <cacheField name="Bulb shape" numFmtId="0">
      <sharedItems/>
    </cacheField>
    <cacheField name="CFL wattage" numFmtId="0">
      <sharedItems containsSemiMixedTypes="0" containsString="0" containsNumber="1" containsInteger="1" minValue="9" maxValue="30" count="10">
        <n v="9"/>
        <n v="14"/>
        <n v="15"/>
        <n v="16"/>
        <n v="20"/>
        <n v="18"/>
        <n v="19"/>
        <n v="23"/>
        <n v="26"/>
        <n v="30"/>
      </sharedItems>
    </cacheField>
    <cacheField name="Equivelent Wattage" numFmtId="0">
      <sharedItems containsSemiMixedTypes="0" containsString="0" containsNumber="1" containsInteger="1" minValue="25" maxValue="120" count="9">
        <n v="25"/>
        <n v="40"/>
        <n v="50"/>
        <n v="65"/>
        <n v="70"/>
        <n v="75"/>
        <n v="85"/>
        <n v="90"/>
        <n v="120"/>
      </sharedItems>
    </cacheField>
    <cacheField name="CRI" numFmtId="0">
      <sharedItems containsMixedTypes="1" containsNumber="1" containsInteger="1" minValue="70" maxValue="82"/>
    </cacheField>
    <cacheField name="Lumen" numFmtId="0">
      <sharedItems containsSemiMixedTypes="0" containsString="0" containsNumber="1" containsInteger="1" minValue="400" maxValue="1650"/>
    </cacheField>
    <cacheField name="Price shown" numFmtId="8">
      <sharedItems containsSemiMixedTypes="0" containsString="0" containsNumber="1" minValue="3.3" maxValue="63.88"/>
    </cacheField>
    <cacheField name="Package count" numFmtId="0">
      <sharedItems containsSemiMixedTypes="0" containsString="0" containsNumber="1" containsInteger="1" minValue="1" maxValue="6"/>
    </cacheField>
    <cacheField name="Price per pack" numFmtId="8">
      <sharedItems containsString="0" containsBlank="1" containsNumber="1" minValue="2.44" maxValue="14.5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Reno, Stephen" refreshedDate="43391.672386689817" createdVersion="6" refreshedVersion="6" minRefreshableVersion="3" recordCount="37">
  <cacheSource type="worksheet">
    <worksheetSource name="Table6"/>
  </cacheSource>
  <cacheFields count="8">
    <cacheField name="Bulb shape" numFmtId="0">
      <sharedItems containsBlank="1"/>
    </cacheField>
    <cacheField name="Halogen wattage" numFmtId="0">
      <sharedItems containsString="0" containsBlank="1" containsNumber="1" containsInteger="1" minValue="35" maxValue="75"/>
    </cacheField>
    <cacheField name="Equivelent Wattage" numFmtId="0">
      <sharedItems containsString="0" containsBlank="1" containsNumber="1" containsInteger="1" minValue="35" maxValue="120" count="12">
        <n v="45"/>
        <n v="50"/>
        <n v="55"/>
        <n v="65"/>
        <n v="100"/>
        <n v="90"/>
        <n v="75"/>
        <n v="120"/>
        <m/>
        <n v="40" u="1"/>
        <n v="35" u="1"/>
        <n v="60" u="1"/>
      </sharedItems>
    </cacheField>
    <cacheField name="CRI" numFmtId="0">
      <sharedItems containsBlank="1" containsMixedTypes="1" containsNumber="1" containsInteger="1" minValue="0" maxValue="100"/>
    </cacheField>
    <cacheField name="Lumen" numFmtId="0">
      <sharedItems containsString="0" containsBlank="1" containsNumber="1" containsInteger="1" minValue="250" maxValue="1050"/>
    </cacheField>
    <cacheField name="Price shown" numFmtId="0">
      <sharedItems containsString="0" containsBlank="1" containsNumber="1" minValue="1.99" maxValue="73.959999999999994"/>
    </cacheField>
    <cacheField name="Package count" numFmtId="0">
      <sharedItems containsString="0" containsBlank="1" containsNumber="1" containsInteger="1" minValue="1" maxValue="12"/>
    </cacheField>
    <cacheField name="Price per pack" numFmtId="8">
      <sharedItems containsString="0" containsBlank="1" containsNumber="1" minValue="1.99" maxValue="9.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4">
  <r>
    <s v="R20"/>
    <x v="0"/>
    <x v="0"/>
    <n v="82"/>
    <n v="400"/>
    <n v="4.42"/>
    <n v="1"/>
    <n v="4.42"/>
  </r>
  <r>
    <s v="R20"/>
    <x v="1"/>
    <x v="1"/>
    <n v="80"/>
    <n v="470"/>
    <n v="4.8600000000000003"/>
    <n v="1"/>
    <n v="4.8600000000000003"/>
  </r>
  <r>
    <s v="R20"/>
    <x v="1"/>
    <x v="1"/>
    <n v="80"/>
    <n v="470"/>
    <n v="5.21"/>
    <n v="1"/>
    <n v="5.21"/>
  </r>
  <r>
    <s v="R20"/>
    <x v="1"/>
    <x v="2"/>
    <n v="82"/>
    <n v="500"/>
    <n v="4.29"/>
    <n v="1"/>
    <n v="4.29"/>
  </r>
  <r>
    <s v="R20"/>
    <x v="1"/>
    <x v="2"/>
    <n v="82"/>
    <n v="500"/>
    <n v="4.6100000000000003"/>
    <n v="1"/>
    <n v="4.6100000000000003"/>
  </r>
  <r>
    <s v="R20"/>
    <x v="1"/>
    <x v="2"/>
    <n v="82"/>
    <n v="495"/>
    <n v="4.4800000000000004"/>
    <n v="1"/>
    <n v="4.4800000000000004"/>
  </r>
  <r>
    <s v="R20"/>
    <x v="1"/>
    <x v="2"/>
    <n v="82"/>
    <n v="530"/>
    <n v="6.71"/>
    <n v="1"/>
    <n v="6.71"/>
  </r>
  <r>
    <s v="R30"/>
    <x v="1"/>
    <x v="3"/>
    <n v="82"/>
    <n v="640"/>
    <n v="4.88"/>
    <n v="2"/>
    <n v="2.44"/>
  </r>
  <r>
    <s v="BR30"/>
    <x v="2"/>
    <x v="3"/>
    <s v=""/>
    <n v="750"/>
    <n v="18.54"/>
    <n v="6"/>
    <n v="3.09"/>
  </r>
  <r>
    <s v="BR30"/>
    <x v="2"/>
    <x v="3"/>
    <n v="82"/>
    <n v="650"/>
    <n v="4.88"/>
    <n v="2"/>
    <n v="2.44"/>
  </r>
  <r>
    <s v="BR30"/>
    <x v="2"/>
    <x v="3"/>
    <n v="82"/>
    <n v="650"/>
    <n v="11.41"/>
    <n v="2"/>
    <n v="5.7050000000000001"/>
  </r>
  <r>
    <s v="R30"/>
    <x v="2"/>
    <x v="3"/>
    <n v="70"/>
    <n v="660"/>
    <n v="10.84"/>
    <n v="1"/>
    <n v="10.84"/>
  </r>
  <r>
    <s v="BR30"/>
    <x v="2"/>
    <x v="3"/>
    <n v="80"/>
    <n v="750"/>
    <n v="22.97"/>
    <n v="6"/>
    <n v="3.8283333333333331"/>
  </r>
  <r>
    <s v="R30"/>
    <x v="2"/>
    <x v="3"/>
    <n v="82"/>
    <n v="650"/>
    <n v="14.88"/>
    <n v="2"/>
    <n v="7.44"/>
  </r>
  <r>
    <s v="BR30"/>
    <x v="3"/>
    <x v="3"/>
    <n v="82"/>
    <n v="750"/>
    <n v="6.3"/>
    <n v="1"/>
    <n v="6.3"/>
  </r>
  <r>
    <s v="R30"/>
    <x v="3"/>
    <x v="3"/>
    <n v="82"/>
    <n v="750"/>
    <n v="3.3"/>
    <n v="1"/>
    <n v="3.3"/>
  </r>
  <r>
    <s v="R30"/>
    <x v="3"/>
    <x v="3"/>
    <n v="82"/>
    <n v="750"/>
    <n v="3.3"/>
    <n v="1"/>
    <n v="3.3"/>
  </r>
  <r>
    <s v="BR30"/>
    <x v="3"/>
    <x v="3"/>
    <n v="82"/>
    <n v="700"/>
    <n v="7.35"/>
    <n v="2"/>
    <n v="3.6749999999999998"/>
  </r>
  <r>
    <s v="R30"/>
    <x v="4"/>
    <x v="3"/>
    <n v="82"/>
    <n v="930"/>
    <n v="47.17"/>
    <n v="4"/>
    <n v="11.7925"/>
  </r>
  <r>
    <s v="R40"/>
    <x v="4"/>
    <x v="4"/>
    <n v="80"/>
    <n v="900"/>
    <n v="5.77"/>
    <n v="1"/>
    <n v="5.77"/>
  </r>
  <r>
    <s v="R40"/>
    <x v="4"/>
    <x v="4"/>
    <n v="80"/>
    <n v="900"/>
    <n v="5.77"/>
    <n v="1"/>
    <n v="5.77"/>
  </r>
  <r>
    <s v="R30"/>
    <x v="2"/>
    <x v="5"/>
    <n v="82"/>
    <n v="750"/>
    <n v="9.8800000000000008"/>
    <n v="1"/>
    <n v="9.8800000000000008"/>
  </r>
  <r>
    <s v="R30"/>
    <x v="3"/>
    <x v="5"/>
    <n v="82"/>
    <n v="750"/>
    <n v="8.2899999999999991"/>
    <n v="2"/>
    <n v="4.1449999999999996"/>
  </r>
  <r>
    <s v="BR40"/>
    <x v="5"/>
    <x v="5"/>
    <s v=""/>
    <n v="950"/>
    <n v="14.88"/>
    <n v="2"/>
    <n v="7.44"/>
  </r>
  <r>
    <s v="R40"/>
    <x v="6"/>
    <x v="6"/>
    <n v="82"/>
    <n v="950"/>
    <n v="5.45"/>
    <n v="1"/>
    <n v="5.45"/>
  </r>
  <r>
    <s v="R40"/>
    <x v="6"/>
    <x v="6"/>
    <n v="82"/>
    <n v="950"/>
    <n v="5.45"/>
    <n v="1"/>
    <n v="5.45"/>
  </r>
  <r>
    <s v="R40"/>
    <x v="6"/>
    <x v="6"/>
    <n v="82"/>
    <n v="950"/>
    <n v="10.52"/>
    <n v="2"/>
    <n v="5.26"/>
  </r>
  <r>
    <s v="R40"/>
    <x v="4"/>
    <x v="6"/>
    <n v="82"/>
    <n v="900"/>
    <n v="12.06"/>
    <n v="1"/>
    <n v="12.06"/>
  </r>
  <r>
    <s v="R40"/>
    <x v="3"/>
    <x v="6"/>
    <n v="82"/>
    <n v="630"/>
    <n v="56.95"/>
    <n v="4"/>
    <n v="14.237500000000001"/>
  </r>
  <r>
    <s v="R40"/>
    <x v="7"/>
    <x v="6"/>
    <n v="82"/>
    <n v="1040"/>
    <n v="9.0299999999999994"/>
    <n v="1"/>
    <n v="9.0299999999999994"/>
  </r>
  <r>
    <s v="R40"/>
    <x v="7"/>
    <x v="6"/>
    <n v="82"/>
    <n v="1150"/>
    <n v="6.15"/>
    <n v="1"/>
    <n v="6.15"/>
  </r>
  <r>
    <s v="R40"/>
    <x v="7"/>
    <x v="6"/>
    <n v="82"/>
    <n v="1040"/>
    <n v="6.76"/>
    <n v="1"/>
    <n v="6.76"/>
  </r>
  <r>
    <s v="R40"/>
    <x v="7"/>
    <x v="6"/>
    <n v="82"/>
    <n v="1040"/>
    <n v="9.0299999999999994"/>
    <n v="1"/>
    <n v="9.0299999999999994"/>
  </r>
  <r>
    <s v="R30"/>
    <x v="4"/>
    <x v="7"/>
    <n v="80"/>
    <n v="1100"/>
    <n v="8.1"/>
    <n v="1"/>
    <n v="8.1"/>
  </r>
  <r>
    <s v="R40"/>
    <x v="7"/>
    <x v="7"/>
    <n v="82"/>
    <n v="1150"/>
    <n v="5.59"/>
    <n v="1"/>
    <n v="5.59"/>
  </r>
  <r>
    <s v="R40"/>
    <x v="7"/>
    <x v="7"/>
    <n v="80"/>
    <n v="1200"/>
    <n v="6.06"/>
    <n v="1"/>
    <n v="6.06"/>
  </r>
  <r>
    <s v="BR40"/>
    <x v="7"/>
    <x v="7"/>
    <n v="82"/>
    <n v="1260"/>
    <n v="63.88"/>
    <n v="2"/>
    <m/>
  </r>
  <r>
    <s v="R40"/>
    <x v="8"/>
    <x v="7"/>
    <n v="70"/>
    <n v="1150"/>
    <n v="14.54"/>
    <n v="1"/>
    <n v="14.54"/>
  </r>
  <r>
    <s v="R40"/>
    <x v="7"/>
    <x v="8"/>
    <n v="82"/>
    <n v="1200"/>
    <n v="5.59"/>
    <n v="1"/>
    <n v="5.59"/>
  </r>
  <r>
    <s v="BR40"/>
    <x v="7"/>
    <x v="8"/>
    <n v="82"/>
    <n v="1200"/>
    <n v="11.18"/>
    <n v="2"/>
    <n v="5.59"/>
  </r>
  <r>
    <s v="R40"/>
    <x v="7"/>
    <x v="8"/>
    <n v="82"/>
    <n v="1250"/>
    <n v="7.97"/>
    <n v="1"/>
    <n v="7.97"/>
  </r>
  <r>
    <s v="R40"/>
    <x v="9"/>
    <x v="8"/>
    <n v="80"/>
    <n v="1650"/>
    <n v="11.49"/>
    <n v="1"/>
    <n v="11.49"/>
  </r>
  <r>
    <s v="R40"/>
    <x v="9"/>
    <x v="8"/>
    <n v="80"/>
    <n v="1650"/>
    <n v="12.99"/>
    <n v="1"/>
    <n v="12.99"/>
  </r>
  <r>
    <s v="R40"/>
    <x v="9"/>
    <x v="8"/>
    <n v="80"/>
    <n v="1650"/>
    <n v="8.08"/>
    <n v="1"/>
    <n v="8.0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">
  <r>
    <s v="R20"/>
    <n v="35"/>
    <x v="0"/>
    <n v="0"/>
    <n v="350"/>
    <n v="15"/>
    <n v="6"/>
    <n v="2.5"/>
  </r>
  <r>
    <s v="R20"/>
    <n v="35"/>
    <x v="0"/>
    <n v="0"/>
    <n v="350"/>
    <n v="5.97"/>
    <n v="1"/>
    <n v="5.97"/>
  </r>
  <r>
    <s v="R14"/>
    <n v="40"/>
    <x v="1"/>
    <n v="80"/>
    <n v="250"/>
    <n v="4.8600000000000003"/>
    <n v="1"/>
    <n v="4.8600000000000003"/>
  </r>
  <r>
    <s v="R20"/>
    <n v="35"/>
    <x v="0"/>
    <s v=""/>
    <n v="310"/>
    <n v="1.99"/>
    <n v="1"/>
    <n v="1.99"/>
  </r>
  <r>
    <s v="R20"/>
    <n v="40"/>
    <x v="2"/>
    <n v="100"/>
    <n v="450"/>
    <n v="59.64"/>
    <n v="12"/>
    <n v="4.97"/>
  </r>
  <r>
    <s v="BR40"/>
    <n v="50"/>
    <x v="3"/>
    <s v=""/>
    <n v="585"/>
    <n v="13.98"/>
    <n v="3"/>
    <n v="4.66"/>
  </r>
  <r>
    <s v="BR40"/>
    <n v="50"/>
    <x v="3"/>
    <n v="100"/>
    <n v="600"/>
    <n v="4.97"/>
    <n v="1"/>
    <n v="4.97"/>
  </r>
  <r>
    <s v="BR30"/>
    <n v="40"/>
    <x v="2"/>
    <n v="100"/>
    <n v="600"/>
    <n v="73.959999999999994"/>
    <n v="12"/>
    <n v="6.1633333333333331"/>
  </r>
  <r>
    <s v="BR40"/>
    <n v="50"/>
    <x v="3"/>
    <n v="100"/>
    <n v="600"/>
    <n v="17.97"/>
    <n v="4"/>
    <n v="4.4924999999999997"/>
  </r>
  <r>
    <s v="BR30"/>
    <n v="50"/>
    <x v="3"/>
    <n v="0"/>
    <n v="600"/>
    <n v="13.97"/>
    <n v="3"/>
    <n v="4.6566666666666672"/>
  </r>
  <r>
    <s v="BR40"/>
    <n v="50"/>
    <x v="3"/>
    <m/>
    <n v="820"/>
    <n v="9.25"/>
    <n v="1"/>
    <n v="7.19"/>
  </r>
  <r>
    <s v="BR40"/>
    <n v="50"/>
    <x v="3"/>
    <n v="0"/>
    <n v="600"/>
    <n v="4.97"/>
    <n v="1"/>
    <n v="4.97"/>
  </r>
  <r>
    <s v="BR30"/>
    <n v="50"/>
    <x v="3"/>
    <n v="0"/>
    <n v="600"/>
    <n v="13.97"/>
    <n v="3"/>
    <n v="4.6566666666666672"/>
  </r>
  <r>
    <s v="BR40"/>
    <n v="65"/>
    <x v="4"/>
    <s v=""/>
    <n v="950"/>
    <n v="1.99"/>
    <n v="1"/>
    <n v="1.99"/>
  </r>
  <r>
    <s v="BR30"/>
    <n v="65"/>
    <x v="4"/>
    <s v=""/>
    <n v="850"/>
    <n v="1.99"/>
    <n v="1"/>
    <n v="1.99"/>
  </r>
  <r>
    <s v="BR30"/>
    <n v="65"/>
    <x v="5"/>
    <m/>
    <n v="920"/>
    <n v="3.9558333333333331"/>
    <n v="1"/>
    <n v="3.9558333333333331"/>
  </r>
  <r>
    <s v="BR30"/>
    <n v="65"/>
    <x v="3"/>
    <m/>
    <n v="680"/>
    <n v="6.44"/>
    <n v="1"/>
    <n v="6.44"/>
  </r>
  <r>
    <s v="BR30"/>
    <n v="65"/>
    <x v="4"/>
    <m/>
    <n v="820"/>
    <n v="9.25"/>
    <n v="1"/>
    <n v="9.25"/>
  </r>
  <r>
    <s v="BR40"/>
    <n v="65"/>
    <x v="5"/>
    <m/>
    <n v="820"/>
    <n v="4.8325000000000005"/>
    <n v="1"/>
    <n v="4.8325000000000005"/>
  </r>
  <r>
    <s v="BR40"/>
    <n v="65"/>
    <x v="5"/>
    <m/>
    <n v="820"/>
    <n v="8.77"/>
    <n v="1"/>
    <n v="8.77"/>
  </r>
  <r>
    <s v="BR40"/>
    <n v="65"/>
    <x v="4"/>
    <m/>
    <n v="820"/>
    <n v="6.7"/>
    <n v="1"/>
    <n v="6.7"/>
  </r>
  <r>
    <s v="BR40"/>
    <n v="65"/>
    <x v="4"/>
    <m/>
    <n v="820"/>
    <n v="8.7174999999999994"/>
    <n v="1"/>
    <n v="8.7174999999999994"/>
  </r>
  <r>
    <s v="BR30"/>
    <n v="60"/>
    <x v="6"/>
    <m/>
    <n v="700"/>
    <n v="5"/>
    <n v="1"/>
    <n v="5"/>
  </r>
  <r>
    <s v="BR30"/>
    <n v="60"/>
    <x v="6"/>
    <m/>
    <n v="700"/>
    <n v="2.95"/>
    <n v="1"/>
    <n v="2.95"/>
  </r>
  <r>
    <s v="BR30"/>
    <n v="75"/>
    <x v="7"/>
    <m/>
    <n v="1050"/>
    <n v="5.4799999999999995"/>
    <n v="1"/>
    <n v="5.4799999999999995"/>
  </r>
  <r>
    <s v="BR30"/>
    <n v="75"/>
    <x v="7"/>
    <m/>
    <n v="1000"/>
    <n v="4.6150000000000002"/>
    <n v="1"/>
    <n v="4.6150000000000002"/>
  </r>
  <r>
    <s v="BR30"/>
    <n v="50"/>
    <x v="6"/>
    <m/>
    <n v="700"/>
    <n v="4.4033333333333333"/>
    <n v="1"/>
    <n v="4.4033333333333333"/>
  </r>
  <r>
    <s v="BR30"/>
    <n v="65"/>
    <x v="5"/>
    <m/>
    <n v="920"/>
    <n v="4.166666666666667"/>
    <n v="1"/>
    <n v="4.166666666666667"/>
  </r>
  <r>
    <s v="BR30"/>
    <n v="42"/>
    <x v="1"/>
    <m/>
    <n v="720"/>
    <n v="2.5"/>
    <n v="1"/>
    <n v="2.5"/>
  </r>
  <r>
    <s v="BR30"/>
    <n v="40"/>
    <x v="1"/>
    <m/>
    <n v="600"/>
    <n v="5"/>
    <n v="1"/>
    <n v="5"/>
  </r>
  <r>
    <s v="BR30"/>
    <n v="65"/>
    <x v="3"/>
    <m/>
    <n v="620"/>
    <n v="2.99"/>
    <n v="1"/>
    <n v="2.99"/>
  </r>
  <r>
    <s v="BR30"/>
    <n v="65"/>
    <x v="5"/>
    <m/>
    <n v="900"/>
    <n v="3.99"/>
    <n v="1"/>
    <n v="3.99"/>
  </r>
  <r>
    <s v="BR30"/>
    <n v="52"/>
    <x v="3"/>
    <m/>
    <n v="640"/>
    <n v="3"/>
    <n v="1"/>
    <n v="3"/>
  </r>
  <r>
    <s v="BR30"/>
    <n v="42"/>
    <x v="1"/>
    <m/>
    <n v="550"/>
    <n v="2.99"/>
    <n v="1"/>
    <n v="2.99"/>
  </r>
  <r>
    <s v="BR30"/>
    <n v="40"/>
    <x v="2"/>
    <m/>
    <n v="550"/>
    <n v="3.9"/>
    <n v="2"/>
    <n v="3.9"/>
  </r>
  <r>
    <m/>
    <m/>
    <x v="8"/>
    <m/>
    <m/>
    <m/>
    <m/>
    <m/>
  </r>
  <r>
    <m/>
    <m/>
    <x v="8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M42:N52" firstHeaderRow="1" firstDataRow="1" firstDataCol="1"/>
  <pivotFields count="8">
    <pivotField showAll="0"/>
    <pivotField showAll="0">
      <items count="11">
        <item x="0"/>
        <item x="1"/>
        <item x="2"/>
        <item x="3"/>
        <item x="5"/>
        <item x="6"/>
        <item x="4"/>
        <item x="7"/>
        <item x="8"/>
        <item x="9"/>
        <item t="default"/>
      </items>
    </pivotField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showAll="0"/>
    <pivotField numFmtId="8" showAll="0"/>
    <pivotField showAll="0"/>
    <pivotField dataField="1" showAll="0"/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Average of Price per pack" fld="7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J37:K47" firstHeaderRow="1" firstDataRow="1" firstDataCol="1"/>
  <pivotFields count="8">
    <pivotField showAll="0"/>
    <pivotField showAll="0"/>
    <pivotField axis="axisRow" showAll="0" sortType="ascending">
      <items count="13">
        <item m="1" x="10"/>
        <item m="1" x="9"/>
        <item x="0"/>
        <item x="1"/>
        <item x="2"/>
        <item m="1" x="11"/>
        <item x="3"/>
        <item x="6"/>
        <item x="5"/>
        <item x="4"/>
        <item x="7"/>
        <item x="8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2"/>
  </rowFields>
  <rowItems count="10">
    <i>
      <x v="2"/>
    </i>
    <i>
      <x v="3"/>
    </i>
    <i>
      <x v="4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Average of Price per pack" fld="7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Table1" displayName="Table1" ref="A2:L313" totalsRowShown="0" headerRowDxfId="119" tableBorderDxfId="118">
  <autoFilter ref="A2:L313"/>
  <tableColumns count="12">
    <tableColumn id="1" name="Bulb shape" dataDxfId="117" totalsRowDxfId="116"/>
    <tableColumn id="2" name="LED wattage" dataDxfId="115" totalsRowDxfId="114"/>
    <tableColumn id="3" name="Equivelent Wattage" dataDxfId="113" totalsRowDxfId="112"/>
    <tableColumn id="4" name="CRI" dataDxfId="111" totalsRowDxfId="110"/>
    <tableColumn id="5" name="Lumen" dataDxfId="109" totalsRowDxfId="108"/>
    <tableColumn id="6" name="Price shown" dataDxfId="107" totalsRowDxfId="106"/>
    <tableColumn id="7" name="Column1" dataDxfId="105" totalsRowDxfId="104"/>
    <tableColumn id="8" name="Package count" dataDxfId="103" totalsRowDxfId="102"/>
    <tableColumn id="9" name="Price per Lamp" dataDxfId="101" totalsRowDxfId="100">
      <calculatedColumnFormula>F3/H3</calculatedColumnFormula>
    </tableColumn>
    <tableColumn id="10" name="ES certified" dataDxfId="99" totalsRowDxfId="98"/>
    <tableColumn id="11" name="LPW" dataDxfId="97" totalsRowDxfId="96">
      <calculatedColumnFormula>E3/B3</calculatedColumnFormula>
    </tableColumn>
    <tableColumn id="12" name="Column2" dataDxfId="95" totalsRowDxfId="94">
      <calculatedColumnFormula>2.3*D3+K3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5" name="Table5" displayName="Table5" ref="A1:H45" totalsRowShown="0" headerRowDxfId="93" headerRowBorderDxfId="92" tableBorderDxfId="91">
  <autoFilter ref="A1:H45"/>
  <tableColumns count="8">
    <tableColumn id="1" name="Bulb shape" dataDxfId="90"/>
    <tableColumn id="2" name="CFL wattage"/>
    <tableColumn id="3" name="Equivelent Wattage"/>
    <tableColumn id="4" name="CRI"/>
    <tableColumn id="5" name="Lumen"/>
    <tableColumn id="6" name="Price shown" dataDxfId="89"/>
    <tableColumn id="7" name="Package count"/>
    <tableColumn id="8" name="Price per pack" dataDxfId="88">
      <calculatedColumnFormula>F2/G2</calculatedColumn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6" name="Table6" displayName="Table6" ref="A1:H38" headerRowDxfId="87" dataDxfId="85" headerRowBorderDxfId="86" tableBorderDxfId="84">
  <autoFilter ref="A1:H38"/>
  <tableColumns count="8">
    <tableColumn id="1" name="Bulb shape" totalsRowFunction="custom" dataDxfId="83" totalsRowDxfId="82">
      <totalsRowFormula>mischalbr!D2</totalsRowFormula>
    </tableColumn>
    <tableColumn id="2" name="Halogen wattage" totalsRowFunction="custom" dataDxfId="81" totalsRowDxfId="80">
      <totalsRowFormula>mischalbr!E2</totalsRowFormula>
    </tableColumn>
    <tableColumn id="3" name="Equivelent Wattage" totalsRowFunction="custom" dataDxfId="79" totalsRowDxfId="78">
      <totalsRowFormula>mischalbr!E2</totalsRowFormula>
    </tableColumn>
    <tableColumn id="4" name="CRI" dataDxfId="77" totalsRowDxfId="76"/>
    <tableColumn id="5" name="Lumen" totalsRowFunction="custom" dataDxfId="75" totalsRowDxfId="74">
      <totalsRowFormula>mischalbr!G2</totalsRowFormula>
    </tableColumn>
    <tableColumn id="6" name="Price shown" totalsRowFunction="custom" dataDxfId="73" totalsRowDxfId="72">
      <totalsRowFormula>mischalbr!J2</totalsRowFormula>
    </tableColumn>
    <tableColumn id="7" name="Package count" totalsRowLabel="1" dataDxfId="71" totalsRowDxfId="70"/>
    <tableColumn id="8" name="Price per pack" totalsRowFunction="custom" dataDxfId="69" totalsRowDxfId="68">
      <calculatedColumnFormula>F2/G2</calculatedColumnFormula>
      <totalsRowFormula>mischalbr!J2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2" name="Table2" displayName="Table2" ref="A1:Q50" totalsRowShown="0" headerRowDxfId="67" dataDxfId="66">
  <autoFilter ref="A1:Q50"/>
  <tableColumns count="17">
    <tableColumn id="1" name="web-scraper-order" dataDxfId="65"/>
    <tableColumn id="2" name="web-scraper-start-url" dataDxfId="64"/>
    <tableColumn id="3" name="product" dataDxfId="63"/>
    <tableColumn id="4" name="product-href" dataDxfId="62"/>
    <tableColumn id="5" name="producttitle" dataDxfId="61"/>
    <tableColumn id="6" name="productprice" dataDxfId="60"/>
    <tableColumn id="7" name="productpricewithdiscontinued" dataDxfId="59"/>
    <tableColumn id="8" name="Price Update" dataDxfId="58"/>
    <tableColumn id="9" name="productwasprice" dataDxfId="57"/>
    <tableColumn id="10" name="itemmodelnumbers" dataDxfId="56"/>
    <tableColumn id="11" name="bulbshapecode" dataDxfId="55"/>
    <tableColumn id="12" name="lumenoutput" dataDxfId="54"/>
    <tableColumn id="13" name="wattage" dataDxfId="53"/>
    <tableColumn id="14" name="packagecount" dataDxfId="52"/>
    <tableColumn id="15" name="escertified" dataDxfId="51"/>
    <tableColumn id="16" name="averagelifehours" dataDxfId="50"/>
    <tableColumn id="17" name="wattequivalence" dataDxfId="4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3" name="Table3" displayName="Table3" ref="A1:AQ187" totalsRowShown="0" headerRowDxfId="48" dataDxfId="47">
  <autoFilter ref="A1:AQ187">
    <filterColumn colId="9">
      <filters>
        <filter val="N"/>
        <filter val="Y"/>
      </filters>
    </filterColumn>
  </autoFilter>
  <tableColumns count="43">
    <tableColumn id="1" name="web-scraper-order" dataDxfId="46"/>
    <tableColumn id="2" name="web-scraper-start-url" dataDxfId="45"/>
    <tableColumn id="3" name="product" dataDxfId="44"/>
    <tableColumn id="4" name="product-href" dataDxfId="43" dataCellStyle="Hyperlink"/>
    <tableColumn id="5" name="producttitle" dataDxfId="42"/>
    <tableColumn id="6" name="productbrand" dataDxfId="41"/>
    <tableColumn id="7" name="productprice" dataDxfId="40"/>
    <tableColumn id="8" name="productprice corrected with discontinued" dataDxfId="39"/>
    <tableColumn id="9" name="productprice corrected" dataDxfId="38"/>
    <tableColumn id="10" name="Price Update" dataDxfId="37"/>
    <tableColumn id="11" name="priceunit" dataDxfId="36"/>
    <tableColumn id="12" name="modelnumber" dataDxfId="35"/>
    <tableColumn id="13" name="internetnumber" dataDxfId="34"/>
    <tableColumn id="14" name="Actual Color Temperature (K)" dataDxfId="33"/>
    <tableColumn id="15" name="Average Life (hours)" dataDxfId="32"/>
    <tableColumn id="16" name="Bulb Color" dataDxfId="31"/>
    <tableColumn id="17" name="Bulb Shape" dataDxfId="30"/>
    <tableColumn id="18" name="Bulb Type" dataDxfId="29"/>
    <tableColumn id="19" name="Color Rendering Index (CRI)" dataDxfId="28"/>
    <tableColumn id="20" name="Color Temperature" dataDxfId="27"/>
    <tableColumn id="21" name="Color Temperature2" dataDxfId="26"/>
    <tableColumn id="22" name="Hub Required" dataDxfId="25"/>
    <tableColumn id="23" name="Indoor/Outdoor" dataDxfId="24"/>
    <tableColumn id="24" name="Light Bulb Base Code" dataDxfId="23"/>
    <tableColumn id="25" name="Light Bulb Base Type" dataDxfId="22"/>
    <tableColumn id="26" name="Light Bulb Features" dataDxfId="21"/>
    <tableColumn id="27" name="Light Bulb Shape Code" dataDxfId="20"/>
    <tableColumn id="28" name="Light Color" dataDxfId="19"/>
    <tableColumn id="29" name="Lighting Technology" dataDxfId="18"/>
    <tableColumn id="30" name="Lumens" dataDxfId="17"/>
    <tableColumn id="31" name="Lumens (Brightness)" dataDxfId="16"/>
    <tableColumn id="32" name="Number in Package" dataDxfId="15"/>
    <tableColumn id="33" name="Number of Bulbs Included" dataDxfId="14"/>
    <tableColumn id="34" name="Power Options" dataDxfId="13"/>
    <tableColumn id="35" name="Remote Access" dataDxfId="12"/>
    <tableColumn id="36" name="Requires Hub?" dataDxfId="11"/>
    <tableColumn id="37" name="Smart Home" dataDxfId="10"/>
    <tableColumn id="38" name="Specialty Bulb Type" dataDxfId="9"/>
    <tableColumn id="39" name="Smart Home Protocol" dataDxfId="8"/>
    <tableColumn id="40" name="Voice Control Hub Required" dataDxfId="7"/>
    <tableColumn id="41" name="Watt Equivalence" dataDxfId="6"/>
    <tableColumn id="42" name="Wattage" dataDxfId="5"/>
    <tableColumn id="43" name="Works With" dataDxfId="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" name="Table4" displayName="Table4" ref="A1:X79" totalsRowShown="0" headerRowDxfId="3">
  <autoFilter ref="A1:X79"/>
  <tableColumns count="24">
    <tableColumn id="1" name="web-scraper-order"/>
    <tableColumn id="2" name="web-scraper-start-url"/>
    <tableColumn id="3" name="colortemp"/>
    <tableColumn id="4" name="colortemp-href"/>
    <tableColumn id="5" name="producttitle"/>
    <tableColumn id="6" name="producttitle-href"/>
    <tableColumn id="7" name="title"/>
    <tableColumn id="8" name="secondtitle"/>
    <tableColumn id="9" name="productpricewithdiscontinued"/>
    <tableColumn id="10" name="productprice" dataDxfId="2"/>
    <tableColumn id="11" name="Price Update" dataDxfId="1"/>
    <tableColumn id="12" name="priceunit"/>
    <tableColumn id="13" name="retailprice"/>
    <tableColumn id="14" name="productbrand"/>
    <tableColumn id="15" name="mpn"/>
    <tableColumn id="16" name="bulbshape"/>
    <tableColumn id="17" name="lumenoutput"/>
    <tableColumn id="18" name="wattage"/>
    <tableColumn id="19" name="packagecount"/>
    <tableColumn id="20" name="Package per Linda"/>
    <tableColumn id="21" name="cri"/>
    <tableColumn id="22" name="averagelifehours" dataDxfId="0"/>
    <tableColumn id="23" name="wattageequivalence"/>
    <tableColumn id="24" name="escertifie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4.xml"/><Relationship Id="rId3" Type="http://schemas.openxmlformats.org/officeDocument/2006/relationships/hyperlink" Target="https://www.1000bulbs.com/product/202436/KOBI-K2M5.html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www.bulbs.com/product/LED20BR40-830-D-2?RefId=375" TargetMode="External"/><Relationship Id="rId1" Type="http://schemas.openxmlformats.org/officeDocument/2006/relationships/hyperlink" Target="https://www.lowes.com/pd/Utilitech-2-Pack-45-W-Equivalent-Dimmable-Soft-White-R20-LED-Flood-Light-Bulbs/1000241727" TargetMode="External"/><Relationship Id="rId6" Type="http://schemas.openxmlformats.org/officeDocument/2006/relationships/hyperlink" Target="https://www.atlantalightbulbs.com/light-bulbs/led-light-bulbs/led-bulbs-r40-type/led-br40fl16-850-led/" TargetMode="External"/><Relationship Id="rId5" Type="http://schemas.openxmlformats.org/officeDocument/2006/relationships/hyperlink" Target="https://www.atlantalightbulbs.com/light-bulbs/led-light-bulbs/led-lamps-r40-type/led-br40fl18-830-led/" TargetMode="External"/><Relationship Id="rId4" Type="http://schemas.openxmlformats.org/officeDocument/2006/relationships/hyperlink" Target="https://www.prolighting.com/led-light-bulbs/br40/r40-120-40-mv.html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homedepot.com/p/Feit-Electric-65W-Equivalent-Soft-White-BR30-Dimmable-LED-Light-Bulb-Maintenance-Pack-48-Pack-BR30DM10KLEDMP-12-4/206727245" TargetMode="External"/><Relationship Id="rId13" Type="http://schemas.openxmlformats.org/officeDocument/2006/relationships/hyperlink" Target="https://www.homedepot.com/p/Feit-Electric-40W-Equivalent-Soft-White-R14-Dimmable-LED-Light-Bulb-Case-of-12-BPR14DM-LED-12/206619399" TargetMode="External"/><Relationship Id="rId18" Type="http://schemas.openxmlformats.org/officeDocument/2006/relationships/hyperlink" Target="https://www.homedepot.com/p/Feit-Electric-65W-Equivalent-Soft-White-BR30-IntelliBulb-Switch-to-Dim-LED-Light-Bulb-Case-of-12-BR30827-3DIM-LEDI-12/303555870" TargetMode="External"/><Relationship Id="rId3" Type="http://schemas.openxmlformats.org/officeDocument/2006/relationships/hyperlink" Target="https://www.homedepot.com/p/Sylvania-SMART-ZigBee-Dimmable-Soft-White-BR30-LED-Smart-Light-Bulb-74581/302789621" TargetMode="External"/><Relationship Id="rId21" Type="http://schemas.openxmlformats.org/officeDocument/2006/relationships/hyperlink" Target="https://www.homedepot.com/p/BGLighting-90W-Equivalent-soft-White-PAR38-Dimmable-LED-Flood-Light-Bulb-PAR38-LN40/206639147" TargetMode="External"/><Relationship Id="rId7" Type="http://schemas.openxmlformats.org/officeDocument/2006/relationships/hyperlink" Target="https://www.homedepot.com/p/Philips-65W-Equivalent-Soft-White-BR30-Dimmable-Flood-LED-Light-Bulb-3-Pack-464198/206923103" TargetMode="External"/><Relationship Id="rId12" Type="http://schemas.openxmlformats.org/officeDocument/2006/relationships/hyperlink" Target="https://www.homedepot.com/p/Feit-Electric-65W-Equivalent-Soft-White-2700K-BR30-Dimmable-Enhance-LED-Light-Bulb-Case-of-48-BR30-927-LED-48/207142262" TargetMode="External"/><Relationship Id="rId17" Type="http://schemas.openxmlformats.org/officeDocument/2006/relationships/hyperlink" Target="https://www.homedepot.com/p/iDual-60W-Equivalent-Warm-To-Cool-White-BR30-Flood-Light-E26-LED-Smart-Light-Bulb-with-Remote-Control-ES06342W/300087518" TargetMode="External"/><Relationship Id="rId25" Type="http://schemas.openxmlformats.org/officeDocument/2006/relationships/table" Target="../tables/table5.xml"/><Relationship Id="rId2" Type="http://schemas.openxmlformats.org/officeDocument/2006/relationships/hyperlink" Target="https://www.homedepot.com/p/Philips-Hue-65W-Equivalence-White-Ambiance-BR30-Connected-Home-LED-Flood-Light-Bulb-2-Pack-466508/302474454" TargetMode="External"/><Relationship Id="rId16" Type="http://schemas.openxmlformats.org/officeDocument/2006/relationships/hyperlink" Target="https://www.homedepot.com/p/Philips-SlimStyle-65W-Equivalent-Soft-White-2700K-BR30-Dimmable-LED-Light-Bulb-452383/205337959" TargetMode="External"/><Relationship Id="rId20" Type="http://schemas.openxmlformats.org/officeDocument/2006/relationships/hyperlink" Target="https://www.homedepot.com/p/Halco-Lighting-Technologies-65W-Equivalent-Warm-White-BR30-LED-Light-Bulbs-6-Pack-BR30FL9-830-ECO-LED-6/303960923" TargetMode="External"/><Relationship Id="rId1" Type="http://schemas.openxmlformats.org/officeDocument/2006/relationships/hyperlink" Target="https://www.homedepot.com/p/Sea-Gull-Lighting-15W-Equivalent-Soft-White-2700K-BR30-LED-Light-Bulb-97420s/204774206" TargetMode="External"/><Relationship Id="rId6" Type="http://schemas.openxmlformats.org/officeDocument/2006/relationships/hyperlink" Target="https://www.homedepot.com/p/Feit-Electric-45W-Equivalent-Soft-White-R20-Dimmable-LED-Light-Bulb-Maintenance-Pack-24-Pack-R20DM-10KLED-MP-6-4/206984355" TargetMode="External"/><Relationship Id="rId11" Type="http://schemas.openxmlformats.org/officeDocument/2006/relationships/hyperlink" Target="https://www.homedepot.com/p/Feit-Electric-65W-Equivalent-Soft-White-2700K-BR30-Dimmable-CEC-Title-24-Compliant-LED-Energy-Star-Light-Bulb-2-Pack-BR30DM-927CA-2/302467158" TargetMode="External"/><Relationship Id="rId24" Type="http://schemas.openxmlformats.org/officeDocument/2006/relationships/hyperlink" Target="https://www.homedepot.com/p/Globe-Electric-65W-Equivalent-Daylight-BR30-Dimmable-LED-Light-Bulb-6-Pack-39037/300525086" TargetMode="External"/><Relationship Id="rId5" Type="http://schemas.openxmlformats.org/officeDocument/2006/relationships/hyperlink" Target="https://www.homedepot.com/p/Feit-Electric-65W-Equivalent-Soft-White-BR30-Dimmable-LED-Light-Bulb-Maintenance-Pack-12-Pack-BR30DM-10KLED-MP-12/206676116" TargetMode="External"/><Relationship Id="rId15" Type="http://schemas.openxmlformats.org/officeDocument/2006/relationships/hyperlink" Target="https://www.homedepot.com/p/GE-26W-Equivalent-Cool-White-R30-4-Pin-Plug-in-CFL-Replacement-LED-Vertical-Light-Bulb-LED12G24Q-V-840/206659479" TargetMode="External"/><Relationship Id="rId23" Type="http://schemas.openxmlformats.org/officeDocument/2006/relationships/hyperlink" Target="https://www.homedepot.com/p/Philips-65W-Equivalent-Soft-White-2700K-BR30-LED-Flood-Light-Bulb-433284/203314446" TargetMode="External"/><Relationship Id="rId10" Type="http://schemas.openxmlformats.org/officeDocument/2006/relationships/hyperlink" Target="https://www.homedepot.com/p/Philips-45W-Equivalent-Soft-White-R20-Dimmable-with-Warm-Glow-Light-Effect-LED-Energy-Star-Light-Bulb-456995/206357792" TargetMode="External"/><Relationship Id="rId19" Type="http://schemas.openxmlformats.org/officeDocument/2006/relationships/hyperlink" Target="https://www.homedepot.com/p/Halco-Lighting-Technologies-65W-Equivalent-Soft-White-BR30-Dimmable-Solid-Sate-LED-Light-Bulb-BR30FL8-830-ECO-LED/303095731" TargetMode="External"/><Relationship Id="rId4" Type="http://schemas.openxmlformats.org/officeDocument/2006/relationships/hyperlink" Target="https://www.homedepot.com/p/Sylvania-SMART-ZigBee-Full-Color-BR30-LED-Smart-Light-Bulb-73739/302789622" TargetMode="External"/><Relationship Id="rId9" Type="http://schemas.openxmlformats.org/officeDocument/2006/relationships/hyperlink" Target="https://www.homedepot.com/p/Philips-65W-Equivalent-Daylight-BR30-Dimmable-LED-Flood-Light-Bulb-3-Pack-464180/206923120" TargetMode="External"/><Relationship Id="rId14" Type="http://schemas.openxmlformats.org/officeDocument/2006/relationships/hyperlink" Target="https://www.homedepot.com/p/Philips-75W-Equivalent-Daylight-PAR30-Indoor-Outdoor-LED-Energy-Star-Light-Bulb-463497/207106617" TargetMode="External"/><Relationship Id="rId22" Type="http://schemas.openxmlformats.org/officeDocument/2006/relationships/hyperlink" Target="https://www.homedepot.com/p/Philips-Hue-White-and-Color-Ambiance-BR30-65W-Equivalent-Dimmable-LED-Smart-Flood-Light-4-Pack-468942/303421157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hyperlink" Target="https://www.1000bulbs.com/category/led-r40-lights-5000k/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hyperlink" Target="https://www.1000bulbs.com/category/led-r30-lights-4000k/" TargetMode="External"/><Relationship Id="rId1" Type="http://schemas.openxmlformats.org/officeDocument/2006/relationships/hyperlink" Target="https://www.1000bulbs.com/category/led-br30-bulbs/" TargetMode="External"/><Relationship Id="rId6" Type="http://schemas.openxmlformats.org/officeDocument/2006/relationships/hyperlink" Target="https://www.1000bulbs.com/product/99997/TCP-17BR40D30K.html" TargetMode="External"/><Relationship Id="rId5" Type="http://schemas.openxmlformats.org/officeDocument/2006/relationships/hyperlink" Target="https://www.1000bulbs.com/product/201511/TCP-10059.html" TargetMode="External"/><Relationship Id="rId4" Type="http://schemas.openxmlformats.org/officeDocument/2006/relationships/hyperlink" Target="https://www.1000bulbs.com/product/100004/TCP-8R20D27K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tabSelected="1" workbookViewId="0">
      <selection activeCell="L32" sqref="L32"/>
    </sheetView>
  </sheetViews>
  <sheetFormatPr defaultColWidth="9.109375" defaultRowHeight="14.4" x14ac:dyDescent="0.3"/>
  <cols>
    <col min="1" max="1" width="15.88671875" style="24" customWidth="1"/>
    <col min="2" max="2" width="26.109375" style="24" bestFit="1" customWidth="1"/>
    <col min="3" max="3" width="11.77734375" style="24" customWidth="1"/>
    <col min="4" max="4" width="16.44140625" style="24" customWidth="1"/>
    <col min="5" max="11" width="11.77734375" style="24" customWidth="1"/>
    <col min="12" max="12" width="9.109375" style="24"/>
    <col min="13" max="13" width="16.44140625" style="24" bestFit="1" customWidth="1"/>
    <col min="14" max="14" width="16.44140625" style="24" customWidth="1"/>
    <col min="15" max="19" width="9.109375" style="24"/>
    <col min="20" max="20" width="16" style="24" customWidth="1"/>
    <col min="21" max="21" width="9.109375" style="24"/>
    <col min="22" max="22" width="22.44140625" style="24" customWidth="1"/>
    <col min="23" max="23" width="20.88671875" style="24" bestFit="1" customWidth="1"/>
    <col min="24" max="16384" width="9.109375" style="24"/>
  </cols>
  <sheetData>
    <row r="1" spans="1:23" ht="15" thickBot="1" x14ac:dyDescent="0.35">
      <c r="A1"/>
      <c r="B1"/>
      <c r="C1"/>
      <c r="D1"/>
      <c r="H1" s="40"/>
      <c r="J1" s="26"/>
      <c r="K1" s="27"/>
    </row>
    <row r="2" spans="1:23" x14ac:dyDescent="0.3">
      <c r="A2"/>
      <c r="B2"/>
      <c r="C2"/>
      <c r="D2"/>
      <c r="H2" s="40"/>
      <c r="J2" s="31"/>
      <c r="K2" s="27"/>
      <c r="M2" s="23" t="s">
        <v>2219</v>
      </c>
      <c r="N2" s="25"/>
    </row>
    <row r="3" spans="1:23" x14ac:dyDescent="0.3">
      <c r="A3"/>
      <c r="B3"/>
      <c r="C3"/>
      <c r="D3"/>
      <c r="H3" s="40"/>
      <c r="J3" s="31"/>
      <c r="K3" s="27"/>
      <c r="M3" s="30">
        <v>0.4</v>
      </c>
      <c r="N3" s="29" t="s">
        <v>821</v>
      </c>
    </row>
    <row r="4" spans="1:23" x14ac:dyDescent="0.3">
      <c r="A4"/>
      <c r="B4"/>
      <c r="C4"/>
      <c r="D4"/>
      <c r="H4" s="41"/>
      <c r="J4" s="31"/>
      <c r="K4" s="34"/>
      <c r="M4" s="30">
        <v>0.1</v>
      </c>
      <c r="N4" s="29" t="s">
        <v>625</v>
      </c>
    </row>
    <row r="5" spans="1:23" ht="15" thickBot="1" x14ac:dyDescent="0.35">
      <c r="A5"/>
      <c r="B5"/>
      <c r="C5"/>
      <c r="D5"/>
      <c r="M5" s="32">
        <v>0.5</v>
      </c>
      <c r="N5" s="33" t="s">
        <v>2220</v>
      </c>
    </row>
    <row r="6" spans="1:23" x14ac:dyDescent="0.3">
      <c r="A6"/>
      <c r="B6"/>
      <c r="C6"/>
      <c r="D6"/>
    </row>
    <row r="7" spans="1:23" ht="15" thickBot="1" x14ac:dyDescent="0.35"/>
    <row r="8" spans="1:23" ht="28.8" x14ac:dyDescent="0.3">
      <c r="A8" s="43" t="s">
        <v>2221</v>
      </c>
      <c r="B8" s="44" t="s">
        <v>2222</v>
      </c>
      <c r="C8" s="43" t="s">
        <v>2223</v>
      </c>
      <c r="D8" s="35" t="s">
        <v>2224</v>
      </c>
      <c r="E8" s="45" t="s">
        <v>2228</v>
      </c>
      <c r="F8" s="45" t="s">
        <v>2229</v>
      </c>
      <c r="G8" s="45" t="s">
        <v>2230</v>
      </c>
      <c r="H8" s="44" t="s">
        <v>2231</v>
      </c>
      <c r="I8" s="46" t="s">
        <v>2225</v>
      </c>
      <c r="J8" s="44" t="s">
        <v>2227</v>
      </c>
      <c r="K8" s="44"/>
      <c r="L8" s="105" t="s">
        <v>2247</v>
      </c>
      <c r="M8" s="43" t="s">
        <v>2307</v>
      </c>
      <c r="N8" s="43" t="s">
        <v>2303</v>
      </c>
      <c r="O8" s="43" t="s">
        <v>2298</v>
      </c>
      <c r="P8" s="43" t="s">
        <v>2299</v>
      </c>
      <c r="Q8" s="43" t="s">
        <v>2248</v>
      </c>
      <c r="R8" s="43" t="s">
        <v>2249</v>
      </c>
      <c r="S8" s="43"/>
      <c r="T8" s="43" t="s">
        <v>2297</v>
      </c>
      <c r="V8" s="123" t="s">
        <v>2308</v>
      </c>
      <c r="W8" s="123" t="s">
        <v>2309</v>
      </c>
    </row>
    <row r="9" spans="1:23" s="39" customFormat="1" x14ac:dyDescent="0.3">
      <c r="A9" s="82"/>
      <c r="B9" s="107" t="s">
        <v>2350</v>
      </c>
      <c r="C9" s="82">
        <v>10</v>
      </c>
      <c r="D9" s="36">
        <f>$G$32*C9+$H$32</f>
        <v>8.9389000000000003</v>
      </c>
      <c r="E9" s="102">
        <f t="shared" ref="E9:E25" si="0">$G$35*$N9+$H$35</f>
        <v>6.2454000000000001</v>
      </c>
      <c r="F9" s="102">
        <f>$G$38*$N9+$H$38</f>
        <v>4.4421999999999997</v>
      </c>
      <c r="G9" s="36">
        <f>D9*$M$3+E9*$M$4+F9*$M$5</f>
        <v>6.4212000000000007</v>
      </c>
      <c r="H9" s="36">
        <v>4.4800000000000004</v>
      </c>
      <c r="I9" s="36">
        <f>D9-G9</f>
        <v>2.5176999999999996</v>
      </c>
      <c r="J9" s="42">
        <f>D9+H9</f>
        <v>13.418900000000001</v>
      </c>
      <c r="L9" s="99">
        <f>COUNTIFS(Table1[LED wattage],"&gt;="&amp;($C9-0.5),Table1[LED wattage],"&lt;="&amp;($C9+0.5),Table1[Price per Lamp],"&lt;&gt;0")</f>
        <v>28</v>
      </c>
      <c r="M9" s="99">
        <f>AVERAGEIFS(Table1[Equivelent Wattage],Table1[LED wattage],"&gt;="&amp;($C9-0.5),Table1[LED wattage],"&lt;="&amp;($C9+0.5),Table1[Price per Lamp],"&lt;&gt;0")</f>
        <v>65.178571428571431</v>
      </c>
      <c r="N9" s="99">
        <v>65</v>
      </c>
      <c r="O9" s="28">
        <f>_xlfn.MINIFS(Table1[Equivelent Wattage],Table1[LED wattage],"&gt;="&amp;($C9-0.5),Table1[LED wattage],"&lt;="&amp;($C9+0.5),Table1[Price per Lamp],"&lt;&gt;0")</f>
        <v>60</v>
      </c>
      <c r="P9" s="28">
        <f>_xlfn.MAXIFS(Table1[Equivelent Wattage],Table1[LED wattage],"&gt;="&amp;($C9-0.5),Table1[LED wattage],"&lt;="&amp;($C9+0.5),Table1[Price per Lamp],"&lt;&gt;0")</f>
        <v>85</v>
      </c>
      <c r="Q9" s="28">
        <v>66</v>
      </c>
      <c r="R9" s="28">
        <v>75</v>
      </c>
      <c r="S9" s="28"/>
      <c r="T9" s="82">
        <v>75</v>
      </c>
      <c r="V9" s="28" t="s">
        <v>2318</v>
      </c>
      <c r="W9" s="28" t="s">
        <v>2319</v>
      </c>
    </row>
    <row r="10" spans="1:23" s="39" customFormat="1" x14ac:dyDescent="0.3">
      <c r="A10" s="82"/>
      <c r="B10" s="107" t="s">
        <v>2351</v>
      </c>
      <c r="C10" s="82">
        <v>11</v>
      </c>
      <c r="D10" s="36">
        <f t="shared" ref="D10:D21" si="1">$G$32*C10+$H$32</f>
        <v>9.6303999999999998</v>
      </c>
      <c r="E10" s="102">
        <f t="shared" si="0"/>
        <v>6.5134000000000007</v>
      </c>
      <c r="F10" s="102">
        <f t="shared" ref="F10:F25" si="2">$G$38*$N10+$H$38</f>
        <v>4.5427</v>
      </c>
      <c r="G10" s="36">
        <f t="shared" ref="G10:G21" si="3">D10*$M$3+E10*$M$4+F10*$M$5</f>
        <v>6.7748499999999998</v>
      </c>
      <c r="H10" s="36">
        <v>4.4800000000000004</v>
      </c>
      <c r="I10" s="36">
        <f t="shared" ref="I10:I21" si="4">D10-G10</f>
        <v>2.85555</v>
      </c>
      <c r="J10" s="42">
        <f t="shared" ref="J10:J21" si="5">D10+H10</f>
        <v>14.1104</v>
      </c>
      <c r="L10" s="99">
        <f>COUNTIFS(Table1[LED wattage],"&gt;="&amp;($C10-0.5),Table1[LED wattage],"&lt;="&amp;($C10+0.5),Table1[Price per Lamp],"&lt;&gt;0")</f>
        <v>15</v>
      </c>
      <c r="M10" s="99">
        <f>AVERAGEIFS(Table1[Equivelent Wattage],Table1[LED wattage],"&gt;="&amp;($C10-0.5),Table1[LED wattage],"&lt;="&amp;($C10+0.5),Table1[Price per Lamp],"&lt;&gt;0")</f>
        <v>68</v>
      </c>
      <c r="N10" s="99">
        <v>70</v>
      </c>
      <c r="O10" s="28">
        <f>_xlfn.MINIFS(Table1[Equivelent Wattage],Table1[LED wattage],"&gt;="&amp;($C10-0.5),Table1[LED wattage],"&lt;="&amp;($C10+0.5),Table1[Price per Lamp],"&lt;&gt;0")</f>
        <v>60</v>
      </c>
      <c r="P10" s="28">
        <f>_xlfn.MAXIFS(Table1[Equivelent Wattage],Table1[LED wattage],"&gt;="&amp;($C10-0.5),Table1[LED wattage],"&lt;="&amp;($C10+0.5),Table1[Price per Lamp],"&lt;&gt;0")</f>
        <v>85</v>
      </c>
      <c r="Q10" s="28">
        <v>66</v>
      </c>
      <c r="R10" s="28">
        <v>75</v>
      </c>
      <c r="S10" s="28"/>
      <c r="T10" s="82">
        <v>85</v>
      </c>
      <c r="V10" s="28" t="s">
        <v>2320</v>
      </c>
      <c r="W10" s="28" t="s">
        <v>2321</v>
      </c>
    </row>
    <row r="11" spans="1:23" s="39" customFormat="1" x14ac:dyDescent="0.3">
      <c r="A11" s="82"/>
      <c r="B11" s="107" t="s">
        <v>2352</v>
      </c>
      <c r="C11" s="82">
        <v>12</v>
      </c>
      <c r="D11" s="36">
        <f t="shared" si="1"/>
        <v>10.321899999999999</v>
      </c>
      <c r="E11" s="102">
        <f t="shared" si="0"/>
        <v>6.5134000000000007</v>
      </c>
      <c r="F11" s="102">
        <f t="shared" si="2"/>
        <v>4.5427</v>
      </c>
      <c r="G11" s="36">
        <f t="shared" si="3"/>
        <v>7.05145</v>
      </c>
      <c r="H11" s="36">
        <v>4.4800000000000004</v>
      </c>
      <c r="I11" s="36">
        <f t="shared" si="4"/>
        <v>3.2704499999999994</v>
      </c>
      <c r="J11" s="42">
        <f t="shared" si="5"/>
        <v>14.8019</v>
      </c>
      <c r="L11" s="99">
        <f>COUNTIFS(Table1[LED wattage],"&gt;="&amp;($C11-0.5),Table1[LED wattage],"&lt;="&amp;($C11+0.5),Table1[Price per Lamp],"&lt;&gt;0")</f>
        <v>18</v>
      </c>
      <c r="M11" s="99">
        <f>AVERAGEIFS(Table1[Equivelent Wattage],Table1[LED wattage],"&gt;="&amp;($C11-0.5),Table1[LED wattage],"&lt;="&amp;($C11+0.5),Table1[Price per Lamp],"&lt;&gt;0")</f>
        <v>68.333333333333329</v>
      </c>
      <c r="N11" s="99">
        <v>70</v>
      </c>
      <c r="O11" s="28">
        <f>_xlfn.MINIFS(Table1[Equivelent Wattage],Table1[LED wattage],"&gt;="&amp;($C11-0.5),Table1[LED wattage],"&lt;="&amp;($C11+0.5),Table1[Price per Lamp],"&lt;&gt;0")</f>
        <v>25</v>
      </c>
      <c r="P11" s="28">
        <f>_xlfn.MAXIFS(Table1[Equivelent Wattage],Table1[LED wattage],"&gt;="&amp;($C11-0.5),Table1[LED wattage],"&lt;="&amp;($C11+0.5),Table1[Price per Lamp],"&lt;&gt;0")</f>
        <v>85</v>
      </c>
      <c r="Q11" s="28">
        <v>66</v>
      </c>
      <c r="R11" s="28">
        <v>75</v>
      </c>
      <c r="S11" s="28"/>
      <c r="T11" s="28">
        <v>90</v>
      </c>
      <c r="V11" s="28" t="s">
        <v>2322</v>
      </c>
      <c r="W11" s="28" t="s">
        <v>2323</v>
      </c>
    </row>
    <row r="12" spans="1:23" x14ac:dyDescent="0.3">
      <c r="A12" s="28"/>
      <c r="B12" s="28" t="s">
        <v>2353</v>
      </c>
      <c r="C12" s="28">
        <v>13</v>
      </c>
      <c r="D12" s="36">
        <f t="shared" si="1"/>
        <v>11.013399999999999</v>
      </c>
      <c r="E12" s="102">
        <f t="shared" si="0"/>
        <v>6.7814000000000005</v>
      </c>
      <c r="F12" s="102">
        <f t="shared" si="2"/>
        <v>4.6432000000000002</v>
      </c>
      <c r="G12" s="36">
        <f t="shared" si="3"/>
        <v>7.4051</v>
      </c>
      <c r="H12" s="36">
        <v>4.4800000000000004</v>
      </c>
      <c r="I12" s="36">
        <f t="shared" si="4"/>
        <v>3.608299999999999</v>
      </c>
      <c r="J12" s="42">
        <f t="shared" si="5"/>
        <v>15.493399999999999</v>
      </c>
      <c r="L12" s="100">
        <f>COUNTIFS(Table1[LED wattage],"&gt;="&amp;($C12-0.5),Table1[LED wattage],"&lt;="&amp;($C12+0.5),Table1[Price per Lamp],"&lt;&gt;0")</f>
        <v>11</v>
      </c>
      <c r="M12" s="100">
        <f>AVERAGEIFS(Table1[Equivelent Wattage],Table1[LED wattage],"&gt;="&amp;($C12-0.5),Table1[LED wattage],"&lt;="&amp;($C12+0.5),Table1[Price per Lamp],"&lt;&gt;0")</f>
        <v>73.181818181818187</v>
      </c>
      <c r="N12" s="100">
        <v>75</v>
      </c>
      <c r="O12" s="28">
        <f>_xlfn.MINIFS(Table1[Equivelent Wattage],Table1[LED wattage],"&gt;="&amp;($C12-0.5),Table1[LED wattage],"&lt;="&amp;($C12+0.5),Table1[Price per Lamp],"&lt;&gt;0")</f>
        <v>60</v>
      </c>
      <c r="P12" s="28">
        <f>_xlfn.MAXIFS(Table1[Equivelent Wattage],Table1[LED wattage],"&gt;="&amp;($C12-0.5),Table1[LED wattage],"&lt;="&amp;($C12+0.5),Table1[Price per Lamp],"&lt;&gt;0")</f>
        <v>85</v>
      </c>
      <c r="Q12" s="28">
        <v>66</v>
      </c>
      <c r="R12" s="28">
        <v>75</v>
      </c>
      <c r="S12" s="28"/>
      <c r="T12" s="28">
        <v>100</v>
      </c>
      <c r="V12" s="28" t="s">
        <v>2324</v>
      </c>
      <c r="W12" s="28" t="s">
        <v>2325</v>
      </c>
    </row>
    <row r="13" spans="1:23" x14ac:dyDescent="0.3">
      <c r="A13" s="28"/>
      <c r="B13" s="28" t="s">
        <v>2354</v>
      </c>
      <c r="C13" s="28">
        <v>14</v>
      </c>
      <c r="D13" s="36">
        <f t="shared" si="1"/>
        <v>11.7049</v>
      </c>
      <c r="E13" s="102">
        <f t="shared" si="0"/>
        <v>7.3174000000000001</v>
      </c>
      <c r="F13" s="102">
        <f t="shared" si="2"/>
        <v>4.8441999999999998</v>
      </c>
      <c r="G13" s="36">
        <f t="shared" si="3"/>
        <v>7.8358000000000008</v>
      </c>
      <c r="H13" s="36">
        <v>4.4800000000000004</v>
      </c>
      <c r="I13" s="36">
        <f t="shared" si="4"/>
        <v>3.8690999999999995</v>
      </c>
      <c r="J13" s="42">
        <f t="shared" si="5"/>
        <v>16.184899999999999</v>
      </c>
      <c r="L13" s="100">
        <f>COUNTIFS(Table1[LED wattage],"&gt;="&amp;($C13-0.5),Table1[LED wattage],"&lt;="&amp;($C13+0.5),Table1[Price per Lamp],"&lt;&gt;0")</f>
        <v>6</v>
      </c>
      <c r="M13" s="100">
        <f>AVERAGEIFS(Table1[Equivelent Wattage],Table1[LED wattage],"&gt;="&amp;($C13-0.5),Table1[LED wattage],"&lt;="&amp;($C13+0.5),Table1[Price per Lamp],"&lt;&gt;0")</f>
        <v>80</v>
      </c>
      <c r="N13" s="100">
        <v>85</v>
      </c>
      <c r="O13" s="28">
        <f>_xlfn.MINIFS(Table1[Equivelent Wattage],Table1[LED wattage],"&gt;="&amp;($C13-0.5),Table1[LED wattage],"&lt;="&amp;($C13+0.5),Table1[Price per Lamp],"&lt;&gt;0")</f>
        <v>65</v>
      </c>
      <c r="P13" s="28">
        <f>_xlfn.MAXIFS(Table1[Equivelent Wattage],Table1[LED wattage],"&gt;="&amp;($C13-0.5),Table1[LED wattage],"&lt;="&amp;($C13+0.5),Table1[Price per Lamp],"&lt;&gt;0")</f>
        <v>85</v>
      </c>
      <c r="Q13" s="28">
        <v>76</v>
      </c>
      <c r="R13" s="28">
        <v>90</v>
      </c>
      <c r="S13" s="28"/>
      <c r="T13" s="28">
        <v>120</v>
      </c>
      <c r="V13" s="28" t="s">
        <v>2326</v>
      </c>
      <c r="W13" s="28" t="s">
        <v>2327</v>
      </c>
    </row>
    <row r="14" spans="1:23" x14ac:dyDescent="0.3">
      <c r="A14" s="28"/>
      <c r="B14" s="28" t="s">
        <v>2355</v>
      </c>
      <c r="C14" s="28">
        <v>15</v>
      </c>
      <c r="D14" s="36">
        <f t="shared" si="1"/>
        <v>12.3964</v>
      </c>
      <c r="E14" s="102">
        <f t="shared" si="0"/>
        <v>7.3174000000000001</v>
      </c>
      <c r="F14" s="102">
        <f t="shared" si="2"/>
        <v>4.8441999999999998</v>
      </c>
      <c r="G14" s="36">
        <f t="shared" si="3"/>
        <v>8.1124000000000009</v>
      </c>
      <c r="H14" s="36">
        <v>4.4800000000000004</v>
      </c>
      <c r="I14" s="36">
        <f t="shared" si="4"/>
        <v>4.2839999999999989</v>
      </c>
      <c r="J14" s="42">
        <f t="shared" si="5"/>
        <v>16.8764</v>
      </c>
      <c r="L14" s="100">
        <f>COUNTIFS(Table1[LED wattage],"&gt;="&amp;($C14-0.5),Table1[LED wattage],"&lt;="&amp;($C14+0.5),Table1[Price per Lamp],"&lt;&gt;0")</f>
        <v>10</v>
      </c>
      <c r="M14" s="100">
        <f>AVERAGEIFS(Table1[Equivelent Wattage],Table1[LED wattage],"&gt;="&amp;($C14-0.5),Table1[LED wattage],"&lt;="&amp;($C14+0.5),Table1[Price per Lamp],"&lt;&gt;0")</f>
        <v>81.5</v>
      </c>
      <c r="N14" s="100">
        <v>85</v>
      </c>
      <c r="O14" s="28">
        <f>_xlfn.MINIFS(Table1[Equivelent Wattage],Table1[LED wattage],"&gt;="&amp;($C14-0.5),Table1[LED wattage],"&lt;="&amp;($C14+0.5),Table1[Price per Lamp],"&lt;&gt;0")</f>
        <v>75</v>
      </c>
      <c r="P14" s="28">
        <f>_xlfn.MAXIFS(Table1[Equivelent Wattage],Table1[LED wattage],"&gt;="&amp;($C14-0.5),Table1[LED wattage],"&lt;="&amp;($C14+0.5),Table1[Price per Lamp],"&lt;&gt;0")</f>
        <v>90</v>
      </c>
      <c r="Q14" s="28">
        <v>76</v>
      </c>
      <c r="R14" s="28">
        <v>90</v>
      </c>
      <c r="S14" s="28"/>
      <c r="T14" s="28">
        <v>175</v>
      </c>
      <c r="V14" s="28" t="s">
        <v>2328</v>
      </c>
      <c r="W14" s="28" t="s">
        <v>2329</v>
      </c>
    </row>
    <row r="15" spans="1:23" x14ac:dyDescent="0.3">
      <c r="A15" s="28"/>
      <c r="B15" s="28" t="s">
        <v>2356</v>
      </c>
      <c r="C15" s="28">
        <v>16</v>
      </c>
      <c r="D15" s="36">
        <f t="shared" si="1"/>
        <v>13.087899999999999</v>
      </c>
      <c r="E15" s="102">
        <f t="shared" si="0"/>
        <v>7.3174000000000001</v>
      </c>
      <c r="F15" s="102">
        <f t="shared" si="2"/>
        <v>4.8441999999999998</v>
      </c>
      <c r="G15" s="36">
        <f t="shared" si="3"/>
        <v>8.3890000000000011</v>
      </c>
      <c r="H15" s="36">
        <v>4.4800000000000004</v>
      </c>
      <c r="I15" s="36">
        <f t="shared" si="4"/>
        <v>4.6988999999999983</v>
      </c>
      <c r="J15" s="42">
        <f t="shared" si="5"/>
        <v>17.567900000000002</v>
      </c>
      <c r="L15" s="100">
        <f>COUNTIFS(Table1[LED wattage],"&gt;="&amp;($C15-0.5),Table1[LED wattage],"&lt;="&amp;($C15+0.5),Table1[Price per Lamp],"&lt;&gt;0")</f>
        <v>5</v>
      </c>
      <c r="M15" s="100">
        <f>AVERAGEIFS(Table1[Equivelent Wattage],Table1[LED wattage],"&gt;="&amp;($C15-0.5),Table1[LED wattage],"&lt;="&amp;($C15+0.5),Table1[Price per Lamp],"&lt;&gt;0")</f>
        <v>84</v>
      </c>
      <c r="N15" s="100">
        <v>85</v>
      </c>
      <c r="O15" s="28">
        <f>_xlfn.MINIFS(Table1[Equivelent Wattage],Table1[LED wattage],"&gt;="&amp;($C15-0.5),Table1[LED wattage],"&lt;="&amp;($C15+0.5),Table1[Price per Lamp],"&lt;&gt;0")</f>
        <v>75</v>
      </c>
      <c r="P15" s="28">
        <f>_xlfn.MAXIFS(Table1[Equivelent Wattage],Table1[LED wattage],"&gt;="&amp;($C15-0.5),Table1[LED wattage],"&lt;="&amp;($C15+0.5),Table1[Price per Lamp],"&lt;&gt;0")</f>
        <v>90</v>
      </c>
      <c r="Q15" s="28">
        <v>76</v>
      </c>
      <c r="R15" s="28">
        <v>90</v>
      </c>
      <c r="S15" s="40"/>
      <c r="V15" s="28" t="s">
        <v>2330</v>
      </c>
      <c r="W15" s="28" t="s">
        <v>2331</v>
      </c>
    </row>
    <row r="16" spans="1:23" x14ac:dyDescent="0.3">
      <c r="A16" s="28"/>
      <c r="B16" s="28" t="s">
        <v>2357</v>
      </c>
      <c r="C16" s="28">
        <v>17</v>
      </c>
      <c r="D16" s="36">
        <f t="shared" si="1"/>
        <v>13.779399999999999</v>
      </c>
      <c r="E16" s="102">
        <f t="shared" si="0"/>
        <v>7.5853999999999999</v>
      </c>
      <c r="F16" s="102">
        <f t="shared" si="2"/>
        <v>4.9447000000000001</v>
      </c>
      <c r="G16" s="36">
        <f t="shared" si="3"/>
        <v>8.7426499999999994</v>
      </c>
      <c r="H16" s="36">
        <v>4.4800000000000004</v>
      </c>
      <c r="I16" s="36">
        <f t="shared" si="4"/>
        <v>5.0367499999999996</v>
      </c>
      <c r="J16" s="42">
        <f t="shared" si="5"/>
        <v>18.259399999999999</v>
      </c>
      <c r="L16" s="100">
        <f>COUNTIFS(Table1[LED wattage],"&gt;="&amp;($C16-0.5),Table1[LED wattage],"&lt;="&amp;($C16+0.5),Table1[Price per Lamp],"&lt;&gt;0")</f>
        <v>9</v>
      </c>
      <c r="M16" s="100">
        <f>AVERAGEIFS(Table1[Equivelent Wattage],Table1[LED wattage],"&gt;="&amp;($C16-0.5),Table1[LED wattage],"&lt;="&amp;($C16+0.5),Table1[Price per Lamp],"&lt;&gt;0")</f>
        <v>86.666666666666671</v>
      </c>
      <c r="N16" s="100">
        <v>90</v>
      </c>
      <c r="O16" s="28">
        <f>_xlfn.MINIFS(Table1[Equivelent Wattage],Table1[LED wattage],"&gt;="&amp;($C16-0.5),Table1[LED wattage],"&lt;="&amp;($C16+0.5),Table1[Price per Lamp],"&lt;&gt;0")</f>
        <v>85</v>
      </c>
      <c r="P16" s="28">
        <f>_xlfn.MAXIFS(Table1[Equivelent Wattage],Table1[LED wattage],"&gt;="&amp;($C16-0.5),Table1[LED wattage],"&lt;="&amp;($C16+0.5),Table1[Price per Lamp],"&lt;&gt;0")</f>
        <v>100</v>
      </c>
      <c r="Q16" s="28">
        <v>76</v>
      </c>
      <c r="R16" s="28">
        <v>90</v>
      </c>
      <c r="S16" s="28"/>
      <c r="T16" s="28"/>
      <c r="V16" s="28" t="s">
        <v>2332</v>
      </c>
      <c r="W16" s="28" t="s">
        <v>2333</v>
      </c>
    </row>
    <row r="17" spans="1:23" x14ac:dyDescent="0.3">
      <c r="A17" s="28"/>
      <c r="B17" s="28" t="s">
        <v>2358</v>
      </c>
      <c r="C17" s="28">
        <v>18</v>
      </c>
      <c r="D17" s="36">
        <f t="shared" si="1"/>
        <v>14.470899999999999</v>
      </c>
      <c r="E17" s="102">
        <f t="shared" si="0"/>
        <v>7.5853999999999999</v>
      </c>
      <c r="F17" s="102">
        <f t="shared" si="2"/>
        <v>4.9447000000000001</v>
      </c>
      <c r="G17" s="36">
        <f t="shared" si="3"/>
        <v>9.0192499999999995</v>
      </c>
      <c r="H17" s="36">
        <v>4.4800000000000004</v>
      </c>
      <c r="I17" s="36">
        <f t="shared" si="4"/>
        <v>5.451649999999999</v>
      </c>
      <c r="J17" s="42">
        <f t="shared" si="5"/>
        <v>18.950899999999997</v>
      </c>
      <c r="L17" s="100">
        <f>COUNTIFS(Table1[LED wattage],"&gt;="&amp;($C17-0.5),Table1[LED wattage],"&lt;="&amp;($C17+0.5),Table1[Price per Lamp],"&lt;&gt;0")</f>
        <v>5</v>
      </c>
      <c r="M17" s="100">
        <f>AVERAGEIFS(Table1[Equivelent Wattage],Table1[LED wattage],"&gt;="&amp;($C17-0.5),Table1[LED wattage],"&lt;="&amp;($C17+0.5),Table1[Price per Lamp],"&lt;&gt;0")</f>
        <v>96</v>
      </c>
      <c r="N17" s="100">
        <v>90</v>
      </c>
      <c r="O17" s="28">
        <f>_xlfn.MINIFS(Table1[Equivelent Wattage],Table1[LED wattage],"&gt;="&amp;($C17-0.5),Table1[LED wattage],"&lt;="&amp;($C17+0.5),Table1[Price per Lamp],"&lt;&gt;0")</f>
        <v>75</v>
      </c>
      <c r="P17" s="28">
        <f>_xlfn.MAXIFS(Table1[Equivelent Wattage],Table1[LED wattage],"&gt;="&amp;($C17-0.5),Table1[LED wattage],"&lt;="&amp;($C17+0.5),Table1[Price per Lamp],"&lt;&gt;0")</f>
        <v>120</v>
      </c>
      <c r="Q17" s="28">
        <v>76</v>
      </c>
      <c r="R17" s="28">
        <v>90</v>
      </c>
      <c r="S17" s="28"/>
      <c r="T17" s="28"/>
      <c r="V17" s="28" t="s">
        <v>2334</v>
      </c>
      <c r="W17" s="28" t="s">
        <v>2335</v>
      </c>
    </row>
    <row r="18" spans="1:23" x14ac:dyDescent="0.3">
      <c r="A18" s="28"/>
      <c r="B18" s="28" t="s">
        <v>2359</v>
      </c>
      <c r="C18" s="28">
        <v>19</v>
      </c>
      <c r="D18" s="36">
        <f t="shared" si="1"/>
        <v>15.1624</v>
      </c>
      <c r="E18" s="102">
        <f t="shared" si="0"/>
        <v>8.1214000000000013</v>
      </c>
      <c r="F18" s="102">
        <f t="shared" si="2"/>
        <v>5.1456999999999997</v>
      </c>
      <c r="G18" s="36">
        <f t="shared" si="3"/>
        <v>9.4499500000000012</v>
      </c>
      <c r="H18" s="36">
        <v>4.4800000000000004</v>
      </c>
      <c r="I18" s="36">
        <f t="shared" si="4"/>
        <v>5.7124499999999987</v>
      </c>
      <c r="J18" s="42">
        <f t="shared" si="5"/>
        <v>19.642400000000002</v>
      </c>
      <c r="L18" s="100">
        <f>COUNTIFS(Table1[LED wattage],"&gt;="&amp;($C18-0.5),Table1[LED wattage],"&lt;="&amp;($C18+0.5),Table1[Price per Lamp],"&lt;&gt;0")</f>
        <v>0</v>
      </c>
      <c r="M18" s="100" t="e">
        <f>AVERAGEIFS(Table1[Equivelent Wattage],Table1[LED wattage],"&gt;="&amp;($C18-0.5),Table1[LED wattage],"&lt;="&amp;($C18+0.5),Table1[Price per Lamp],"&lt;&gt;0")</f>
        <v>#DIV/0!</v>
      </c>
      <c r="N18" s="100">
        <v>100</v>
      </c>
      <c r="O18" s="28">
        <f>_xlfn.MINIFS(Table1[Equivelent Wattage],Table1[LED wattage],"&gt;="&amp;($C18-0.5),Table1[LED wattage],"&lt;="&amp;($C18+0.5),Table1[Price per Lamp],"&lt;&gt;0")</f>
        <v>0</v>
      </c>
      <c r="P18" s="28">
        <f>_xlfn.MAXIFS(Table1[Equivelent Wattage],Table1[LED wattage],"&gt;="&amp;($C18-0.5),Table1[LED wattage],"&lt;="&amp;($C18+0.5),Table1[Price per Lamp],"&lt;&gt;0")</f>
        <v>0</v>
      </c>
      <c r="Q18" s="28">
        <v>91</v>
      </c>
      <c r="R18" s="28">
        <v>120</v>
      </c>
      <c r="S18" s="28"/>
      <c r="T18" s="28"/>
      <c r="V18" s="28" t="s">
        <v>2336</v>
      </c>
      <c r="W18" s="28" t="s">
        <v>2337</v>
      </c>
    </row>
    <row r="19" spans="1:23" x14ac:dyDescent="0.3">
      <c r="A19" s="28"/>
      <c r="B19" s="28" t="s">
        <v>2360</v>
      </c>
      <c r="C19" s="28">
        <v>20</v>
      </c>
      <c r="D19" s="36">
        <f t="shared" si="1"/>
        <v>15.853899999999999</v>
      </c>
      <c r="E19" s="102">
        <f t="shared" si="0"/>
        <v>8.1214000000000013</v>
      </c>
      <c r="F19" s="102">
        <f t="shared" si="2"/>
        <v>5.1456999999999997</v>
      </c>
      <c r="G19" s="36">
        <f t="shared" si="3"/>
        <v>9.7265499999999996</v>
      </c>
      <c r="H19" s="36">
        <v>4.4800000000000004</v>
      </c>
      <c r="I19" s="36">
        <f t="shared" si="4"/>
        <v>6.1273499999999999</v>
      </c>
      <c r="J19" s="42">
        <f t="shared" si="5"/>
        <v>20.3339</v>
      </c>
      <c r="L19" s="100">
        <f>COUNTIFS(Table1[LED wattage],"&gt;="&amp;($C19-0.5),Table1[LED wattage],"&lt;="&amp;($C19+0.5),Table1[Price per Lamp],"&lt;&gt;0")</f>
        <v>5</v>
      </c>
      <c r="M19" s="100">
        <f>AVERAGEIFS(Table1[Equivelent Wattage],Table1[LED wattage],"&gt;="&amp;($C19-0.5),Table1[LED wattage],"&lt;="&amp;($C19+0.5),Table1[Price per Lamp],"&lt;&gt;0")</f>
        <v>120</v>
      </c>
      <c r="N19" s="100">
        <v>100</v>
      </c>
      <c r="O19" s="28">
        <f>_xlfn.MINIFS(Table1[Equivelent Wattage],Table1[LED wattage],"&gt;="&amp;($C19-0.5),Table1[LED wattage],"&lt;="&amp;($C19+0.5),Table1[Price per Lamp],"&lt;&gt;0")</f>
        <v>120</v>
      </c>
      <c r="P19" s="28">
        <f>_xlfn.MAXIFS(Table1[Equivelent Wattage],Table1[LED wattage],"&gt;="&amp;($C19-0.5),Table1[LED wattage],"&lt;="&amp;($C19+0.5),Table1[Price per Lamp],"&lt;&gt;0")</f>
        <v>120</v>
      </c>
      <c r="Q19" s="28">
        <v>91</v>
      </c>
      <c r="R19" s="28">
        <v>120</v>
      </c>
      <c r="S19" s="28"/>
      <c r="T19" s="28"/>
      <c r="V19" s="28" t="s">
        <v>2338</v>
      </c>
      <c r="W19" s="28" t="s">
        <v>2339</v>
      </c>
    </row>
    <row r="20" spans="1:23" x14ac:dyDescent="0.3">
      <c r="A20" s="83"/>
      <c r="B20" s="28" t="s">
        <v>2361</v>
      </c>
      <c r="C20" s="28">
        <v>21</v>
      </c>
      <c r="D20" s="36">
        <f t="shared" si="1"/>
        <v>16.545400000000001</v>
      </c>
      <c r="E20" s="102">
        <f t="shared" si="0"/>
        <v>9.1934000000000005</v>
      </c>
      <c r="F20" s="102">
        <f t="shared" si="2"/>
        <v>5.5476999999999999</v>
      </c>
      <c r="G20" s="36">
        <f t="shared" si="3"/>
        <v>10.311350000000001</v>
      </c>
      <c r="H20" s="36">
        <v>4.4800000000000004</v>
      </c>
      <c r="I20" s="36">
        <f t="shared" ref="I20" si="6">D20-G20</f>
        <v>6.2340499999999999</v>
      </c>
      <c r="J20" s="42">
        <f t="shared" ref="J20" si="7">D20+H20</f>
        <v>21.025400000000001</v>
      </c>
      <c r="L20" s="100">
        <f>COUNTIFS(Table1[LED wattage],"&gt;="&amp;($C20-0.5),Table1[LED wattage],"&lt;="&amp;($C20+0.5),Table1[Price per Lamp],"&lt;&gt;0")</f>
        <v>0</v>
      </c>
      <c r="M20" s="100" t="e">
        <f>AVERAGEIFS(Table1[Equivelent Wattage],Table1[LED wattage],"&gt;="&amp;($C20-0.5),Table1[LED wattage],"&lt;="&amp;($C20+0.5),Table1[Price per Lamp],"&lt;&gt;0")</f>
        <v>#DIV/0!</v>
      </c>
      <c r="N20" s="100">
        <v>120</v>
      </c>
      <c r="O20" s="28">
        <f>_xlfn.MINIFS(Table1[Equivelent Wattage],Table1[LED wattage],"&gt;="&amp;($C20-0.5),Table1[LED wattage],"&lt;="&amp;($C20+0.5),Table1[Price per Lamp],"&lt;&gt;0")</f>
        <v>0</v>
      </c>
      <c r="P20" s="28">
        <f>_xlfn.MAXIFS(Table1[Equivelent Wattage],Table1[LED wattage],"&gt;="&amp;($C20-0.5),Table1[LED wattage],"&lt;="&amp;($C20+0.5),Table1[Price per Lamp],"&lt;&gt;0")</f>
        <v>0</v>
      </c>
      <c r="Q20" s="28">
        <v>91</v>
      </c>
      <c r="R20" s="28">
        <v>120</v>
      </c>
      <c r="S20" s="28"/>
      <c r="T20" s="28"/>
      <c r="V20" s="28" t="s">
        <v>2340</v>
      </c>
      <c r="W20" s="28" t="s">
        <v>2341</v>
      </c>
    </row>
    <row r="21" spans="1:23" x14ac:dyDescent="0.3">
      <c r="A21" s="28"/>
      <c r="B21" s="28" t="s">
        <v>2362</v>
      </c>
      <c r="C21" s="28">
        <v>22</v>
      </c>
      <c r="D21" s="36">
        <f t="shared" si="1"/>
        <v>17.236900000000002</v>
      </c>
      <c r="E21" s="102">
        <f t="shared" si="0"/>
        <v>9.1934000000000005</v>
      </c>
      <c r="F21" s="102">
        <f t="shared" si="2"/>
        <v>5.5476999999999999</v>
      </c>
      <c r="G21" s="36">
        <f t="shared" si="3"/>
        <v>10.587950000000001</v>
      </c>
      <c r="H21" s="36">
        <v>4.4800000000000004</v>
      </c>
      <c r="I21" s="36">
        <f t="shared" si="4"/>
        <v>6.648950000000001</v>
      </c>
      <c r="J21" s="42">
        <f t="shared" si="5"/>
        <v>21.716900000000003</v>
      </c>
      <c r="L21" s="100">
        <f>COUNTIFS(Table1[LED wattage],"&gt;="&amp;($C21-0.5),Table1[LED wattage],"&lt;="&amp;($C21+0.5),Table1[Price per Lamp],"&lt;&gt;0")</f>
        <v>0</v>
      </c>
      <c r="M21" s="100" t="e">
        <f>AVERAGEIFS(Table1[Equivelent Wattage],Table1[LED wattage],"&gt;="&amp;($C21-0.5),Table1[LED wattage],"&lt;="&amp;($C21+0.5),Table1[Price per Lamp],"&lt;&gt;0")</f>
        <v>#DIV/0!</v>
      </c>
      <c r="N21" s="100">
        <v>120</v>
      </c>
      <c r="O21" s="28">
        <f>_xlfn.MINIFS(Table1[Equivelent Wattage],Table1[LED wattage],"&gt;="&amp;($C21-0.5),Table1[LED wattage],"&lt;="&amp;($C21+0.5),Table1[Price per Lamp],"&lt;&gt;0")</f>
        <v>0</v>
      </c>
      <c r="P21" s="28">
        <f>_xlfn.MAXIFS(Table1[Equivelent Wattage],Table1[LED wattage],"&gt;="&amp;($C21-0.5),Table1[LED wattage],"&lt;="&amp;($C21+0.5),Table1[Price per Lamp],"&lt;&gt;0")</f>
        <v>0</v>
      </c>
      <c r="Q21" s="28">
        <v>91</v>
      </c>
      <c r="R21" s="28">
        <v>120</v>
      </c>
      <c r="S21" s="28"/>
      <c r="T21" s="28"/>
      <c r="V21" s="28" t="s">
        <v>2342</v>
      </c>
      <c r="W21" s="28" t="s">
        <v>2343</v>
      </c>
    </row>
    <row r="22" spans="1:23" x14ac:dyDescent="0.3">
      <c r="A22" s="101"/>
      <c r="B22" s="101" t="s">
        <v>2363</v>
      </c>
      <c r="C22" s="101">
        <v>6</v>
      </c>
      <c r="D22" s="102">
        <f>$G$32*C22+$H$32</f>
        <v>6.1729000000000003</v>
      </c>
      <c r="E22" s="102">
        <f t="shared" si="0"/>
        <v>4.9054000000000002</v>
      </c>
      <c r="F22" s="102">
        <f t="shared" si="2"/>
        <v>3.9397000000000002</v>
      </c>
      <c r="G22" s="102">
        <f>D22*$M$3+E22*$M$4+F22*$M$5</f>
        <v>4.9295500000000008</v>
      </c>
      <c r="H22" s="102">
        <v>4.4800000000000004</v>
      </c>
      <c r="I22" s="102">
        <f>D22-G22</f>
        <v>1.2433499999999995</v>
      </c>
      <c r="J22" s="103">
        <f>D22+H22</f>
        <v>10.652900000000001</v>
      </c>
      <c r="L22" s="104">
        <f>COUNTIFS(Table1[LED wattage],"&gt;="&amp;($C22-0.5),Table1[LED wattage],"&lt;="&amp;($C22+0.5),Table1[Price per Lamp],"&lt;&gt;0")</f>
        <v>15</v>
      </c>
      <c r="M22" s="104">
        <f>AVERAGEIFS(Table1[Equivelent Wattage],Table1[LED wattage],"&gt;="&amp;($C22-0.5),Table1[LED wattage],"&lt;="&amp;($C22+0.5),Table1[Price per Lamp],"&lt;&gt;0")</f>
        <v>46.333333333333336</v>
      </c>
      <c r="N22" s="104">
        <v>40</v>
      </c>
      <c r="O22" s="101">
        <f>_xlfn.MINIFS(Table1[Equivelent Wattage],Table1[LED wattage],"&gt;="&amp;($C22-0.5),Table1[LED wattage],"&lt;="&amp;($C22+0.5),Table1[Price per Lamp],"&lt;&gt;0")</f>
        <v>40</v>
      </c>
      <c r="P22" s="101">
        <f>_xlfn.MAXIFS(Table1[Equivelent Wattage],Table1[LED wattage],"&gt;="&amp;($C22-0.5),Table1[LED wattage],"&lt;="&amp;($C22+0.5),Table1[Price per Lamp],"&lt;&gt;0")</f>
        <v>50</v>
      </c>
      <c r="Q22" s="101">
        <v>25</v>
      </c>
      <c r="R22" s="101">
        <v>49</v>
      </c>
      <c r="S22" s="101"/>
      <c r="T22" s="28">
        <v>50</v>
      </c>
      <c r="V22" s="28" t="s">
        <v>2310</v>
      </c>
      <c r="W22" s="28" t="s">
        <v>2312</v>
      </c>
    </row>
    <row r="23" spans="1:23" x14ac:dyDescent="0.3">
      <c r="A23" s="28"/>
      <c r="B23" s="28" t="s">
        <v>2364</v>
      </c>
      <c r="C23" s="28">
        <v>7</v>
      </c>
      <c r="D23" s="36">
        <f>$G$32*C23+$H$32</f>
        <v>6.8643999999999998</v>
      </c>
      <c r="E23" s="102">
        <f t="shared" si="0"/>
        <v>5.4413999999999998</v>
      </c>
      <c r="F23" s="102">
        <f t="shared" si="2"/>
        <v>4.1406999999999998</v>
      </c>
      <c r="G23" s="36">
        <f>D23*$M$3+E23*$M$4+F23*$M$5</f>
        <v>5.3602500000000006</v>
      </c>
      <c r="H23" s="36">
        <v>4.4800000000000004</v>
      </c>
      <c r="I23" s="36">
        <f>D23-G23</f>
        <v>1.5041499999999992</v>
      </c>
      <c r="J23" s="42">
        <f>D23+H23</f>
        <v>11.3444</v>
      </c>
      <c r="L23" s="100">
        <f>COUNTIFS(Table1[LED wattage],"&gt;="&amp;($C23-0.5),Table1[LED wattage],"&lt;="&amp;($C23+0.5),Table1[Price per Lamp],"&lt;&gt;0")</f>
        <v>25</v>
      </c>
      <c r="M23" s="100">
        <f>AVERAGEIFS(Table1[Equivelent Wattage],Table1[LED wattage],"&gt;="&amp;($C23-0.5),Table1[LED wattage],"&lt;="&amp;($C23+0.5),Table1[Price per Lamp],"&lt;&gt;0")</f>
        <v>49.4</v>
      </c>
      <c r="N23" s="100">
        <v>50</v>
      </c>
      <c r="O23" s="28">
        <f>_xlfn.MINIFS(Table1[Equivelent Wattage],Table1[LED wattage],"&gt;="&amp;($C23-0.5),Table1[LED wattage],"&lt;="&amp;($C23+0.5),Table1[Price per Lamp],"&lt;&gt;0")</f>
        <v>45</v>
      </c>
      <c r="P23" s="28">
        <f>_xlfn.MAXIFS(Table1[Equivelent Wattage],Table1[LED wattage],"&gt;="&amp;($C23-0.5),Table1[LED wattage],"&lt;="&amp;($C23+0.5),Table1[Price per Lamp],"&lt;&gt;0")</f>
        <v>65</v>
      </c>
      <c r="Q23" s="28">
        <v>50</v>
      </c>
      <c r="R23" s="28">
        <v>65</v>
      </c>
      <c r="S23" s="28"/>
      <c r="T23" s="28">
        <v>60</v>
      </c>
      <c r="V23" s="28" t="s">
        <v>2311</v>
      </c>
      <c r="W23" s="28" t="s">
        <v>2313</v>
      </c>
    </row>
    <row r="24" spans="1:23" x14ac:dyDescent="0.3">
      <c r="A24" s="28"/>
      <c r="B24" s="28" t="s">
        <v>2365</v>
      </c>
      <c r="C24" s="28">
        <v>8</v>
      </c>
      <c r="D24" s="36">
        <f>$G$32*C24+$H$32</f>
        <v>7.5558999999999994</v>
      </c>
      <c r="E24" s="102">
        <f t="shared" si="0"/>
        <v>5.9774000000000003</v>
      </c>
      <c r="F24" s="102">
        <f t="shared" si="2"/>
        <v>4.3416999999999994</v>
      </c>
      <c r="G24" s="36">
        <f>D24*$M$3+E24*$M$4+F24*$M$5</f>
        <v>5.7909499999999996</v>
      </c>
      <c r="H24" s="36">
        <v>4.4800000000000004</v>
      </c>
      <c r="I24" s="36">
        <f>D24-G24</f>
        <v>1.7649499999999998</v>
      </c>
      <c r="J24" s="42">
        <f>D24+H24</f>
        <v>12.0359</v>
      </c>
      <c r="L24" s="100">
        <f>COUNTIFS(Table1[LED wattage],"&gt;="&amp;($C24-0.5),Table1[LED wattage],"&lt;="&amp;($C24+0.5),Table1[Price per Lamp],"&lt;&gt;0")</f>
        <v>37</v>
      </c>
      <c r="M24" s="100">
        <f>AVERAGEIFS(Table1[Equivelent Wattage],Table1[LED wattage],"&gt;="&amp;($C24-0.5),Table1[LED wattage],"&lt;="&amp;($C24+0.5),Table1[Price per Lamp],"&lt;&gt;0")</f>
        <v>57.837837837837839</v>
      </c>
      <c r="N24" s="100">
        <v>60</v>
      </c>
      <c r="O24" s="28">
        <f>_xlfn.MINIFS(Table1[Equivelent Wattage],Table1[LED wattage],"&gt;="&amp;($C24-0.5),Table1[LED wattage],"&lt;="&amp;($C24+0.5),Table1[Price per Lamp],"&lt;&gt;0")</f>
        <v>45</v>
      </c>
      <c r="P24" s="28">
        <f>_xlfn.MAXIFS(Table1[Equivelent Wattage],Table1[LED wattage],"&gt;="&amp;($C24-0.5),Table1[LED wattage],"&lt;="&amp;($C24+0.5),Table1[Price per Lamp],"&lt;&gt;0")</f>
        <v>75</v>
      </c>
      <c r="Q24" s="28">
        <v>50</v>
      </c>
      <c r="R24" s="28">
        <v>65</v>
      </c>
      <c r="S24" s="28"/>
      <c r="T24" s="28">
        <v>65</v>
      </c>
      <c r="V24" s="28" t="s">
        <v>2314</v>
      </c>
      <c r="W24" s="28" t="s">
        <v>2315</v>
      </c>
    </row>
    <row r="25" spans="1:23" x14ac:dyDescent="0.3">
      <c r="A25" s="28"/>
      <c r="B25" s="28" t="s">
        <v>2366</v>
      </c>
      <c r="C25" s="28">
        <v>9</v>
      </c>
      <c r="D25" s="36">
        <f>$G$32*C25+$H$32</f>
        <v>8.247399999999999</v>
      </c>
      <c r="E25" s="102">
        <f t="shared" si="0"/>
        <v>6.2454000000000001</v>
      </c>
      <c r="F25" s="102">
        <f t="shared" si="2"/>
        <v>4.4421999999999997</v>
      </c>
      <c r="G25" s="36">
        <f>D25*$M$3+E25*$M$4+F25*$M$5</f>
        <v>6.1445999999999996</v>
      </c>
      <c r="H25" s="36">
        <v>4.4800000000000004</v>
      </c>
      <c r="I25" s="36">
        <f>D25-G25</f>
        <v>2.1027999999999993</v>
      </c>
      <c r="J25" s="42">
        <f>D25+H25</f>
        <v>12.727399999999999</v>
      </c>
      <c r="L25" s="100">
        <f>COUNTIFS(Table1[LED wattage],"&gt;="&amp;($C25-0.5),Table1[LED wattage],"&lt;="&amp;($C25+0.5),Table1[Price per Lamp],"&lt;&gt;0")</f>
        <v>46</v>
      </c>
      <c r="M25" s="100">
        <f>AVERAGEIFS(Table1[Equivelent Wattage],Table1[LED wattage],"&gt;="&amp;($C25-0.5),Table1[LED wattage],"&lt;="&amp;($C25+0.5),Table1[Price per Lamp],"&lt;&gt;0")</f>
        <v>64.021739130434781</v>
      </c>
      <c r="N25" s="100">
        <v>65</v>
      </c>
      <c r="O25" s="28">
        <f>_xlfn.MINIFS(Table1[Equivelent Wattage],Table1[LED wattage],"&gt;="&amp;($C25-0.5),Table1[LED wattage],"&lt;="&amp;($C25+0.5),Table1[Price per Lamp],"&lt;&gt;0")</f>
        <v>50</v>
      </c>
      <c r="P25" s="28">
        <f>_xlfn.MAXIFS(Table1[Equivelent Wattage],Table1[LED wattage],"&gt;="&amp;($C25-0.5),Table1[LED wattage],"&lt;="&amp;($C25+0.5),Table1[Price per Lamp],"&lt;&gt;0")</f>
        <v>65</v>
      </c>
      <c r="Q25" s="28">
        <v>50</v>
      </c>
      <c r="R25" s="28">
        <v>65</v>
      </c>
      <c r="S25" s="28"/>
      <c r="T25" s="82">
        <v>70</v>
      </c>
      <c r="V25" s="28" t="s">
        <v>2316</v>
      </c>
      <c r="W25" s="28" t="s">
        <v>2317</v>
      </c>
    </row>
    <row r="26" spans="1:23" x14ac:dyDescent="0.3">
      <c r="E26" s="36"/>
      <c r="F26" s="36"/>
    </row>
    <row r="30" spans="1:23" x14ac:dyDescent="0.3">
      <c r="A30" s="37" t="s">
        <v>2226</v>
      </c>
      <c r="G30" s="97" t="s">
        <v>2300</v>
      </c>
      <c r="H30" s="98"/>
    </row>
    <row r="31" spans="1:23" x14ac:dyDescent="0.3">
      <c r="A31" s="38" t="s">
        <v>2304</v>
      </c>
      <c r="G31" s="28" t="s">
        <v>2409</v>
      </c>
      <c r="H31" s="28"/>
    </row>
    <row r="32" spans="1:23" x14ac:dyDescent="0.3">
      <c r="A32" s="38" t="s">
        <v>2305</v>
      </c>
      <c r="G32" s="113">
        <v>0.6915</v>
      </c>
      <c r="H32" s="113">
        <v>2.0238999999999998</v>
      </c>
    </row>
    <row r="33" spans="1:23" x14ac:dyDescent="0.3">
      <c r="A33" s="38" t="s">
        <v>2306</v>
      </c>
      <c r="G33" s="97" t="s">
        <v>2301</v>
      </c>
      <c r="H33" s="98"/>
    </row>
    <row r="34" spans="1:23" x14ac:dyDescent="0.3">
      <c r="A34" s="38" t="s">
        <v>2232</v>
      </c>
      <c r="G34" s="98" t="s">
        <v>2287</v>
      </c>
      <c r="H34" s="28"/>
    </row>
    <row r="35" spans="1:23" x14ac:dyDescent="0.3">
      <c r="A35" s="38" t="s">
        <v>2234</v>
      </c>
      <c r="G35" s="28">
        <v>5.3600000000000002E-2</v>
      </c>
      <c r="H35" s="28">
        <v>2.7614000000000001</v>
      </c>
    </row>
    <row r="36" spans="1:23" x14ac:dyDescent="0.3">
      <c r="A36" s="38" t="s">
        <v>2233</v>
      </c>
      <c r="G36" s="97" t="s">
        <v>2302</v>
      </c>
      <c r="H36" s="98"/>
    </row>
    <row r="37" spans="1:23" x14ac:dyDescent="0.3">
      <c r="A37" s="38" t="s">
        <v>2235</v>
      </c>
      <c r="G37" s="98" t="s">
        <v>2384</v>
      </c>
      <c r="H37" s="98"/>
    </row>
    <row r="38" spans="1:23" x14ac:dyDescent="0.3">
      <c r="G38" s="28">
        <v>2.01E-2</v>
      </c>
      <c r="H38" s="28">
        <v>3.1356999999999999</v>
      </c>
    </row>
    <row r="39" spans="1:23" x14ac:dyDescent="0.3">
      <c r="V39"/>
      <c r="W39"/>
    </row>
    <row r="40" spans="1:23" x14ac:dyDescent="0.3">
      <c r="V40"/>
      <c r="W40"/>
    </row>
    <row r="41" spans="1:23" x14ac:dyDescent="0.3">
      <c r="V41"/>
      <c r="W41"/>
    </row>
    <row r="42" spans="1:23" x14ac:dyDescent="0.3">
      <c r="V42"/>
      <c r="W42"/>
    </row>
    <row r="43" spans="1:23" x14ac:dyDescent="0.3">
      <c r="A43" s="24" t="s">
        <v>2349</v>
      </c>
    </row>
    <row r="44" spans="1:23" x14ac:dyDescent="0.3">
      <c r="A44" t="s">
        <v>2344</v>
      </c>
      <c r="B44" t="s">
        <v>2345</v>
      </c>
      <c r="C44" s="106">
        <v>43466</v>
      </c>
      <c r="D44"/>
      <c r="E44">
        <v>0.91</v>
      </c>
      <c r="F44">
        <v>0.91</v>
      </c>
      <c r="G44" t="s">
        <v>2346</v>
      </c>
      <c r="H44" t="s">
        <v>2347</v>
      </c>
      <c r="I44" t="s">
        <v>2348</v>
      </c>
      <c r="J44" t="s">
        <v>2348</v>
      </c>
    </row>
  </sheetData>
  <conditionalFormatting sqref="B44">
    <cfRule type="colorScale" priority="1">
      <colorScale>
        <cfvo type="num" val="1"/>
        <cfvo type="percentile" val="50"/>
        <cfvo type="max"/>
        <color theme="5" tint="0.59999389629810485"/>
        <color rgb="FFFFEB84"/>
        <color theme="9" tint="0.59999389629810485"/>
      </colorScale>
    </cfRule>
  </conditionalFormatting>
  <conditionalFormatting sqref="B44">
    <cfRule type="colorScale" priority="2">
      <colorScale>
        <cfvo type="min"/>
        <cfvo type="percentile" val="50"/>
        <cfvo type="max"/>
        <color rgb="FFFF7128"/>
        <color rgb="FFFFEB84"/>
        <color theme="9"/>
      </colorScale>
    </cfRule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6" tint="0.39997558519241921"/>
  </sheetPr>
  <dimension ref="A1:X25"/>
  <sheetViews>
    <sheetView workbookViewId="0"/>
  </sheetViews>
  <sheetFormatPr defaultRowHeight="14.4" x14ac:dyDescent="0.3"/>
  <cols>
    <col min="5" max="5" width="85.21875" hidden="1" customWidth="1"/>
    <col min="6" max="6" width="38" customWidth="1"/>
    <col min="7" max="7" width="58.33203125" hidden="1" customWidth="1"/>
    <col min="8" max="8" width="54.77734375" hidden="1" customWidth="1"/>
    <col min="9" max="9" width="12.21875" bestFit="1" customWidth="1"/>
    <col min="10" max="10" width="12.21875" customWidth="1"/>
    <col min="11" max="12" width="0" hidden="1" customWidth="1"/>
    <col min="13" max="13" width="9.77734375" hidden="1" customWidth="1"/>
    <col min="14" max="14" width="0" hidden="1" customWidth="1"/>
    <col min="15" max="15" width="10.21875" bestFit="1" customWidth="1"/>
    <col min="16" max="16" width="12.77734375" bestFit="1" customWidth="1"/>
    <col min="18" max="18" width="13.21875" bestFit="1" customWidth="1"/>
    <col min="19" max="19" width="16.88671875" bestFit="1" customWidth="1"/>
    <col min="21" max="21" width="16.109375" hidden="1" customWidth="1"/>
    <col min="22" max="22" width="19.21875" bestFit="1" customWidth="1"/>
  </cols>
  <sheetData>
    <row r="1" spans="1:24" x14ac:dyDescent="0.3">
      <c r="A1" t="s">
        <v>183</v>
      </c>
      <c r="B1" t="s">
        <v>182</v>
      </c>
      <c r="C1" t="s">
        <v>181</v>
      </c>
      <c r="D1" t="s">
        <v>180</v>
      </c>
      <c r="E1" t="s">
        <v>179</v>
      </c>
      <c r="F1" t="s">
        <v>178</v>
      </c>
      <c r="G1" t="s">
        <v>177</v>
      </c>
      <c r="H1" t="s">
        <v>176</v>
      </c>
      <c r="I1" s="6" t="s">
        <v>175</v>
      </c>
      <c r="J1" s="48" t="s">
        <v>2236</v>
      </c>
      <c r="K1" t="s">
        <v>174</v>
      </c>
      <c r="L1" t="s">
        <v>173</v>
      </c>
      <c r="M1" t="s">
        <v>172</v>
      </c>
      <c r="N1" t="s">
        <v>171</v>
      </c>
      <c r="O1" s="6" t="s">
        <v>170</v>
      </c>
      <c r="P1" s="6" t="s">
        <v>169</v>
      </c>
      <c r="Q1" s="6" t="s">
        <v>168</v>
      </c>
      <c r="R1" s="6" t="s">
        <v>167</v>
      </c>
      <c r="S1" s="6" t="s">
        <v>2209</v>
      </c>
      <c r="T1" s="6" t="s">
        <v>166</v>
      </c>
      <c r="U1" t="s">
        <v>165</v>
      </c>
      <c r="V1" s="6" t="s">
        <v>164</v>
      </c>
      <c r="X1" t="s">
        <v>163</v>
      </c>
    </row>
    <row r="2" spans="1:24" x14ac:dyDescent="0.3">
      <c r="A2" t="s">
        <v>162</v>
      </c>
      <c r="B2" t="s">
        <v>63</v>
      </c>
      <c r="D2" t="s">
        <v>62</v>
      </c>
      <c r="E2" t="s">
        <v>161</v>
      </c>
      <c r="F2" t="s">
        <v>160</v>
      </c>
      <c r="G2" t="s">
        <v>59</v>
      </c>
      <c r="H2" t="s">
        <v>159</v>
      </c>
      <c r="I2" s="2">
        <v>4.29</v>
      </c>
      <c r="J2" s="52" t="s">
        <v>2237</v>
      </c>
      <c r="K2" t="s">
        <v>4</v>
      </c>
      <c r="L2" t="s">
        <v>0</v>
      </c>
      <c r="M2" t="s">
        <v>29</v>
      </c>
      <c r="N2" t="s">
        <v>158</v>
      </c>
      <c r="O2" t="s">
        <v>56</v>
      </c>
      <c r="P2">
        <v>500</v>
      </c>
      <c r="Q2">
        <v>14</v>
      </c>
      <c r="R2">
        <v>12</v>
      </c>
      <c r="S2">
        <v>1</v>
      </c>
      <c r="T2">
        <v>82</v>
      </c>
      <c r="U2" s="1">
        <v>8000</v>
      </c>
      <c r="V2">
        <v>50</v>
      </c>
      <c r="X2" t="s">
        <v>0</v>
      </c>
    </row>
    <row r="3" spans="1:24" hidden="1" x14ac:dyDescent="0.3">
      <c r="A3" t="s">
        <v>157</v>
      </c>
      <c r="B3" t="s">
        <v>63</v>
      </c>
      <c r="D3" t="s">
        <v>62</v>
      </c>
      <c r="E3" t="s">
        <v>156</v>
      </c>
      <c r="F3" t="s">
        <v>155</v>
      </c>
      <c r="G3" t="s">
        <v>154</v>
      </c>
      <c r="H3" t="s">
        <v>153</v>
      </c>
      <c r="I3" s="2">
        <v>4.8600000000000003</v>
      </c>
      <c r="J3" s="52" t="s">
        <v>2239</v>
      </c>
      <c r="K3" t="s">
        <v>4</v>
      </c>
      <c r="L3" t="s">
        <v>0</v>
      </c>
      <c r="M3" t="s">
        <v>3</v>
      </c>
      <c r="N3" t="s">
        <v>152</v>
      </c>
      <c r="O3" t="s">
        <v>56</v>
      </c>
      <c r="P3">
        <v>470</v>
      </c>
      <c r="Q3">
        <v>14</v>
      </c>
      <c r="R3">
        <v>48</v>
      </c>
      <c r="S3">
        <v>1</v>
      </c>
      <c r="T3">
        <v>80</v>
      </c>
      <c r="U3" s="1">
        <v>8000</v>
      </c>
      <c r="V3">
        <v>40</v>
      </c>
      <c r="X3" t="s">
        <v>0</v>
      </c>
    </row>
    <row r="4" spans="1:24" hidden="1" x14ac:dyDescent="0.3">
      <c r="A4" t="s">
        <v>151</v>
      </c>
      <c r="B4" t="s">
        <v>35</v>
      </c>
      <c r="D4" t="s">
        <v>150</v>
      </c>
      <c r="E4" t="s">
        <v>149</v>
      </c>
      <c r="F4" t="s">
        <v>148</v>
      </c>
      <c r="G4" t="s">
        <v>147</v>
      </c>
      <c r="H4" t="s">
        <v>146</v>
      </c>
      <c r="I4" s="2">
        <v>8.1</v>
      </c>
      <c r="J4" s="52" t="s">
        <v>2239</v>
      </c>
      <c r="K4" t="s">
        <v>4</v>
      </c>
      <c r="L4" t="s">
        <v>0</v>
      </c>
      <c r="M4" t="s">
        <v>3</v>
      </c>
      <c r="N4" t="s">
        <v>145</v>
      </c>
      <c r="O4" t="s">
        <v>27</v>
      </c>
      <c r="P4">
        <v>1100</v>
      </c>
      <c r="Q4">
        <v>20</v>
      </c>
      <c r="R4">
        <v>40</v>
      </c>
      <c r="S4">
        <v>1</v>
      </c>
      <c r="T4">
        <v>80</v>
      </c>
      <c r="U4" s="1">
        <v>8000</v>
      </c>
      <c r="V4">
        <v>90</v>
      </c>
      <c r="X4" t="s">
        <v>0</v>
      </c>
    </row>
    <row r="5" spans="1:24" hidden="1" x14ac:dyDescent="0.3">
      <c r="A5" t="s">
        <v>144</v>
      </c>
      <c r="B5" t="s">
        <v>63</v>
      </c>
      <c r="D5" t="s">
        <v>62</v>
      </c>
      <c r="E5" t="s">
        <v>143</v>
      </c>
      <c r="F5" t="s">
        <v>142</v>
      </c>
      <c r="G5" t="s">
        <v>141</v>
      </c>
      <c r="H5" t="s">
        <v>140</v>
      </c>
      <c r="I5" s="2">
        <v>4.6100000000000003</v>
      </c>
      <c r="J5" s="52" t="s">
        <v>2239</v>
      </c>
      <c r="K5" t="s">
        <v>4</v>
      </c>
      <c r="L5" t="s">
        <v>0</v>
      </c>
      <c r="M5" t="s">
        <v>29</v>
      </c>
      <c r="N5" t="s">
        <v>139</v>
      </c>
      <c r="O5" t="s">
        <v>56</v>
      </c>
      <c r="P5">
        <v>500</v>
      </c>
      <c r="Q5">
        <v>14</v>
      </c>
      <c r="R5">
        <v>12</v>
      </c>
      <c r="S5">
        <v>1</v>
      </c>
      <c r="T5">
        <v>82</v>
      </c>
      <c r="U5" s="1">
        <v>8000</v>
      </c>
      <c r="V5">
        <v>50</v>
      </c>
      <c r="X5" t="s">
        <v>0</v>
      </c>
    </row>
    <row r="6" spans="1:24" x14ac:dyDescent="0.3">
      <c r="A6" t="s">
        <v>138</v>
      </c>
      <c r="B6" t="s">
        <v>10</v>
      </c>
      <c r="D6" t="s">
        <v>131</v>
      </c>
      <c r="E6" t="s">
        <v>137</v>
      </c>
      <c r="F6" t="s">
        <v>136</v>
      </c>
      <c r="G6" t="s">
        <v>135</v>
      </c>
      <c r="H6" t="s">
        <v>134</v>
      </c>
      <c r="I6" s="2">
        <v>5.45</v>
      </c>
      <c r="J6" s="52" t="s">
        <v>2237</v>
      </c>
      <c r="K6" t="s">
        <v>4</v>
      </c>
      <c r="L6" t="s">
        <v>0</v>
      </c>
      <c r="M6" t="s">
        <v>29</v>
      </c>
      <c r="N6" t="s">
        <v>133</v>
      </c>
      <c r="O6" t="s">
        <v>1</v>
      </c>
      <c r="P6">
        <v>950</v>
      </c>
      <c r="Q6">
        <v>19</v>
      </c>
      <c r="R6">
        <v>12</v>
      </c>
      <c r="S6">
        <v>1</v>
      </c>
      <c r="T6">
        <v>82</v>
      </c>
      <c r="U6" s="1">
        <v>8000</v>
      </c>
      <c r="V6">
        <v>85</v>
      </c>
      <c r="X6" t="s">
        <v>0</v>
      </c>
    </row>
    <row r="7" spans="1:24" x14ac:dyDescent="0.3">
      <c r="A7" t="s">
        <v>132</v>
      </c>
      <c r="B7" t="s">
        <v>10</v>
      </c>
      <c r="D7" t="s">
        <v>131</v>
      </c>
      <c r="E7" t="s">
        <v>130</v>
      </c>
      <c r="F7" t="s">
        <v>129</v>
      </c>
      <c r="G7" t="s">
        <v>128</v>
      </c>
      <c r="H7" t="s">
        <v>127</v>
      </c>
      <c r="I7" s="2">
        <v>5.45</v>
      </c>
      <c r="J7" s="52" t="s">
        <v>2237</v>
      </c>
      <c r="K7" t="s">
        <v>4</v>
      </c>
      <c r="L7" t="s">
        <v>0</v>
      </c>
      <c r="M7" t="s">
        <v>29</v>
      </c>
      <c r="N7" t="s">
        <v>126</v>
      </c>
      <c r="O7" t="s">
        <v>1</v>
      </c>
      <c r="P7">
        <v>950</v>
      </c>
      <c r="Q7">
        <v>19</v>
      </c>
      <c r="R7">
        <v>12</v>
      </c>
      <c r="S7">
        <v>1</v>
      </c>
      <c r="T7">
        <v>82</v>
      </c>
      <c r="U7" s="1">
        <v>8000</v>
      </c>
      <c r="V7">
        <v>85</v>
      </c>
      <c r="X7" t="s">
        <v>0</v>
      </c>
    </row>
    <row r="8" spans="1:24" x14ac:dyDescent="0.3">
      <c r="A8" t="s">
        <v>125</v>
      </c>
      <c r="B8" t="s">
        <v>10</v>
      </c>
      <c r="D8" t="s">
        <v>9</v>
      </c>
      <c r="E8" t="s">
        <v>124</v>
      </c>
      <c r="F8" t="s">
        <v>123</v>
      </c>
      <c r="G8" t="s">
        <v>122</v>
      </c>
      <c r="H8" t="s">
        <v>121</v>
      </c>
      <c r="I8" s="2">
        <v>5.59</v>
      </c>
      <c r="J8" s="52" t="s">
        <v>2237</v>
      </c>
      <c r="K8" t="s">
        <v>4</v>
      </c>
      <c r="L8" t="s">
        <v>0</v>
      </c>
      <c r="M8" t="s">
        <v>29</v>
      </c>
      <c r="N8" t="s">
        <v>120</v>
      </c>
      <c r="O8" t="s">
        <v>1</v>
      </c>
      <c r="P8">
        <v>1200</v>
      </c>
      <c r="Q8">
        <v>23</v>
      </c>
      <c r="R8">
        <v>12</v>
      </c>
      <c r="S8">
        <v>1</v>
      </c>
      <c r="T8">
        <v>82</v>
      </c>
      <c r="U8" s="1">
        <v>8000</v>
      </c>
      <c r="V8">
        <v>120</v>
      </c>
      <c r="X8" t="s">
        <v>0</v>
      </c>
    </row>
    <row r="9" spans="1:24" x14ac:dyDescent="0.3">
      <c r="A9" t="s">
        <v>119</v>
      </c>
      <c r="B9" t="s">
        <v>10</v>
      </c>
      <c r="D9" t="s">
        <v>25</v>
      </c>
      <c r="E9" t="s">
        <v>118</v>
      </c>
      <c r="F9" t="s">
        <v>117</v>
      </c>
      <c r="G9" t="s">
        <v>116</v>
      </c>
      <c r="H9" t="s">
        <v>115</v>
      </c>
      <c r="I9" s="2">
        <v>9.0299999999999994</v>
      </c>
      <c r="J9" s="52" t="s">
        <v>2237</v>
      </c>
      <c r="K9" t="s">
        <v>4</v>
      </c>
      <c r="L9" t="s">
        <v>0</v>
      </c>
      <c r="M9" t="s">
        <v>20</v>
      </c>
      <c r="N9" t="s">
        <v>114</v>
      </c>
      <c r="O9" t="s">
        <v>1</v>
      </c>
      <c r="P9">
        <v>1040</v>
      </c>
      <c r="Q9">
        <v>23</v>
      </c>
      <c r="R9">
        <v>6</v>
      </c>
      <c r="S9">
        <v>1</v>
      </c>
      <c r="T9">
        <v>82</v>
      </c>
      <c r="U9" t="s">
        <v>0</v>
      </c>
      <c r="V9">
        <v>85</v>
      </c>
      <c r="X9" t="s">
        <v>0</v>
      </c>
    </row>
    <row r="10" spans="1:24" hidden="1" x14ac:dyDescent="0.3">
      <c r="A10" t="s">
        <v>113</v>
      </c>
      <c r="B10" t="s">
        <v>10</v>
      </c>
      <c r="D10" t="s">
        <v>94</v>
      </c>
      <c r="E10" t="s">
        <v>112</v>
      </c>
      <c r="F10" t="s">
        <v>111</v>
      </c>
      <c r="G10" t="s">
        <v>110</v>
      </c>
      <c r="H10" t="s">
        <v>109</v>
      </c>
      <c r="I10" s="2">
        <v>5.77</v>
      </c>
      <c r="J10" s="52" t="s">
        <v>2239</v>
      </c>
      <c r="K10" t="s">
        <v>4</v>
      </c>
      <c r="L10" t="s">
        <v>0</v>
      </c>
      <c r="M10" t="s">
        <v>3</v>
      </c>
      <c r="N10" t="s">
        <v>108</v>
      </c>
      <c r="O10" t="s">
        <v>1</v>
      </c>
      <c r="P10">
        <v>900</v>
      </c>
      <c r="Q10">
        <v>20</v>
      </c>
      <c r="R10">
        <v>24</v>
      </c>
      <c r="S10">
        <v>1</v>
      </c>
      <c r="T10">
        <v>80</v>
      </c>
      <c r="U10" s="1">
        <v>8000</v>
      </c>
      <c r="V10">
        <v>70</v>
      </c>
      <c r="X10" t="s">
        <v>0</v>
      </c>
    </row>
    <row r="11" spans="1:24" hidden="1" x14ac:dyDescent="0.3">
      <c r="A11" t="s">
        <v>107</v>
      </c>
      <c r="B11" t="s">
        <v>10</v>
      </c>
      <c r="D11" t="s">
        <v>17</v>
      </c>
      <c r="E11" t="s">
        <v>106</v>
      </c>
      <c r="F11" t="s">
        <v>105</v>
      </c>
      <c r="G11" t="s">
        <v>104</v>
      </c>
      <c r="H11" t="s">
        <v>103</v>
      </c>
      <c r="I11" s="2">
        <v>11.49</v>
      </c>
      <c r="J11" s="52" t="s">
        <v>2239</v>
      </c>
      <c r="K11" t="s">
        <v>4</v>
      </c>
      <c r="L11" t="s">
        <v>0</v>
      </c>
      <c r="M11" t="s">
        <v>3</v>
      </c>
      <c r="N11" t="s">
        <v>102</v>
      </c>
      <c r="O11" t="s">
        <v>1</v>
      </c>
      <c r="P11">
        <v>1650</v>
      </c>
      <c r="Q11">
        <v>30</v>
      </c>
      <c r="R11">
        <v>20</v>
      </c>
      <c r="S11">
        <v>1</v>
      </c>
      <c r="T11">
        <v>80</v>
      </c>
      <c r="U11" s="1">
        <v>8000</v>
      </c>
      <c r="V11">
        <v>120</v>
      </c>
      <c r="X11" t="s">
        <v>0</v>
      </c>
    </row>
    <row r="12" spans="1:24" hidden="1" x14ac:dyDescent="0.3">
      <c r="A12" t="s">
        <v>101</v>
      </c>
      <c r="B12" t="s">
        <v>63</v>
      </c>
      <c r="D12" t="s">
        <v>62</v>
      </c>
      <c r="E12" t="s">
        <v>100</v>
      </c>
      <c r="F12" t="s">
        <v>99</v>
      </c>
      <c r="G12" t="s">
        <v>98</v>
      </c>
      <c r="H12" t="s">
        <v>97</v>
      </c>
      <c r="I12" s="2">
        <v>5.21</v>
      </c>
      <c r="J12" s="52" t="s">
        <v>2239</v>
      </c>
      <c r="K12" t="s">
        <v>4</v>
      </c>
      <c r="L12" t="s">
        <v>0</v>
      </c>
      <c r="M12" t="s">
        <v>3</v>
      </c>
      <c r="N12" t="s">
        <v>96</v>
      </c>
      <c r="O12" t="s">
        <v>56</v>
      </c>
      <c r="P12">
        <v>470</v>
      </c>
      <c r="Q12">
        <v>14</v>
      </c>
      <c r="R12">
        <v>48</v>
      </c>
      <c r="S12">
        <v>1</v>
      </c>
      <c r="T12">
        <v>80</v>
      </c>
      <c r="U12" s="1">
        <v>8000</v>
      </c>
      <c r="V12">
        <v>40</v>
      </c>
      <c r="X12" t="s">
        <v>43</v>
      </c>
    </row>
    <row r="13" spans="1:24" hidden="1" x14ac:dyDescent="0.3">
      <c r="A13" t="s">
        <v>95</v>
      </c>
      <c r="B13" t="s">
        <v>10</v>
      </c>
      <c r="D13" t="s">
        <v>94</v>
      </c>
      <c r="E13" t="s">
        <v>93</v>
      </c>
      <c r="F13" t="s">
        <v>92</v>
      </c>
      <c r="G13" t="s">
        <v>91</v>
      </c>
      <c r="H13" t="s">
        <v>90</v>
      </c>
      <c r="I13" s="2">
        <v>5.77</v>
      </c>
      <c r="J13" s="52" t="s">
        <v>2239</v>
      </c>
      <c r="K13" t="s">
        <v>4</v>
      </c>
      <c r="L13" t="s">
        <v>0</v>
      </c>
      <c r="M13" t="s">
        <v>3</v>
      </c>
      <c r="N13" t="s">
        <v>89</v>
      </c>
      <c r="O13" t="s">
        <v>1</v>
      </c>
      <c r="P13">
        <v>900</v>
      </c>
      <c r="Q13">
        <v>20</v>
      </c>
      <c r="R13">
        <v>24</v>
      </c>
      <c r="S13">
        <v>1</v>
      </c>
      <c r="T13">
        <v>80</v>
      </c>
      <c r="U13" s="1">
        <v>8000</v>
      </c>
      <c r="V13">
        <v>70</v>
      </c>
      <c r="X13" t="s">
        <v>0</v>
      </c>
    </row>
    <row r="14" spans="1:24" x14ac:dyDescent="0.3">
      <c r="A14" t="s">
        <v>88</v>
      </c>
      <c r="B14" t="s">
        <v>10</v>
      </c>
      <c r="D14" t="s">
        <v>9</v>
      </c>
      <c r="E14" t="s">
        <v>87</v>
      </c>
      <c r="F14" t="s">
        <v>86</v>
      </c>
      <c r="G14" t="s">
        <v>6</v>
      </c>
      <c r="H14" t="s">
        <v>85</v>
      </c>
      <c r="I14" s="2">
        <v>5.59</v>
      </c>
      <c r="J14" s="52" t="s">
        <v>2237</v>
      </c>
      <c r="K14" t="s">
        <v>4</v>
      </c>
      <c r="L14" t="s">
        <v>0</v>
      </c>
      <c r="M14" t="s">
        <v>29</v>
      </c>
      <c r="N14" t="s">
        <v>84</v>
      </c>
      <c r="O14" t="s">
        <v>1</v>
      </c>
      <c r="P14">
        <v>1150</v>
      </c>
      <c r="Q14">
        <v>23</v>
      </c>
      <c r="R14">
        <v>12</v>
      </c>
      <c r="S14">
        <v>1</v>
      </c>
      <c r="T14">
        <v>82</v>
      </c>
      <c r="U14" s="1">
        <v>8000</v>
      </c>
      <c r="V14">
        <v>90</v>
      </c>
      <c r="X14" t="s">
        <v>0</v>
      </c>
    </row>
    <row r="15" spans="1:24" hidden="1" x14ac:dyDescent="0.3">
      <c r="A15" t="s">
        <v>83</v>
      </c>
      <c r="B15" t="s">
        <v>10</v>
      </c>
      <c r="D15" t="s">
        <v>9</v>
      </c>
      <c r="E15" t="s">
        <v>82</v>
      </c>
      <c r="F15" t="s">
        <v>81</v>
      </c>
      <c r="G15" t="s">
        <v>52</v>
      </c>
      <c r="H15" t="s">
        <v>80</v>
      </c>
      <c r="I15" s="2">
        <v>6.15</v>
      </c>
      <c r="J15" s="52" t="s">
        <v>2239</v>
      </c>
      <c r="K15" t="s">
        <v>4</v>
      </c>
      <c r="L15" t="s">
        <v>0</v>
      </c>
      <c r="M15" t="s">
        <v>29</v>
      </c>
      <c r="N15" t="s">
        <v>79</v>
      </c>
      <c r="O15" t="s">
        <v>1</v>
      </c>
      <c r="P15">
        <v>1150</v>
      </c>
      <c r="Q15">
        <v>23</v>
      </c>
      <c r="R15">
        <v>12</v>
      </c>
      <c r="S15">
        <v>1</v>
      </c>
      <c r="T15">
        <v>82</v>
      </c>
      <c r="U15" s="1">
        <v>10000</v>
      </c>
      <c r="V15">
        <v>85</v>
      </c>
      <c r="X15" t="s">
        <v>43</v>
      </c>
    </row>
    <row r="16" spans="1:24" x14ac:dyDescent="0.3">
      <c r="A16" t="s">
        <v>78</v>
      </c>
      <c r="B16" t="s">
        <v>63</v>
      </c>
      <c r="D16" t="s">
        <v>77</v>
      </c>
      <c r="E16" t="s">
        <v>76</v>
      </c>
      <c r="F16" t="s">
        <v>75</v>
      </c>
      <c r="G16" t="s">
        <v>74</v>
      </c>
      <c r="H16" t="s">
        <v>73</v>
      </c>
      <c r="I16" s="2">
        <v>4.42</v>
      </c>
      <c r="J16" s="52" t="s">
        <v>2237</v>
      </c>
      <c r="K16" t="s">
        <v>4</v>
      </c>
      <c r="L16" t="s">
        <v>0</v>
      </c>
      <c r="M16" t="s">
        <v>29</v>
      </c>
      <c r="N16" t="s">
        <v>72</v>
      </c>
      <c r="O16" t="s">
        <v>56</v>
      </c>
      <c r="P16">
        <v>400</v>
      </c>
      <c r="Q16">
        <v>9</v>
      </c>
      <c r="R16">
        <v>12</v>
      </c>
      <c r="S16">
        <v>1</v>
      </c>
      <c r="T16">
        <v>82</v>
      </c>
      <c r="U16" s="1">
        <v>8000</v>
      </c>
      <c r="V16">
        <v>25</v>
      </c>
      <c r="X16" t="s">
        <v>0</v>
      </c>
    </row>
    <row r="17" spans="1:24" hidden="1" x14ac:dyDescent="0.3">
      <c r="A17" t="s">
        <v>71</v>
      </c>
      <c r="B17" t="s">
        <v>35</v>
      </c>
      <c r="D17" t="s">
        <v>34</v>
      </c>
      <c r="E17" t="s">
        <v>70</v>
      </c>
      <c r="F17" t="s">
        <v>69</v>
      </c>
      <c r="G17" t="s">
        <v>68</v>
      </c>
      <c r="H17" t="s">
        <v>67</v>
      </c>
      <c r="I17" s="2">
        <v>6.3</v>
      </c>
      <c r="J17" s="52" t="s">
        <v>2239</v>
      </c>
      <c r="K17" t="s">
        <v>4</v>
      </c>
      <c r="L17" t="s">
        <v>0</v>
      </c>
      <c r="M17" t="s">
        <v>66</v>
      </c>
      <c r="N17">
        <v>29590</v>
      </c>
      <c r="O17" t="s">
        <v>65</v>
      </c>
      <c r="P17">
        <v>750</v>
      </c>
      <c r="Q17">
        <v>16</v>
      </c>
      <c r="R17">
        <v>6</v>
      </c>
      <c r="S17">
        <v>1</v>
      </c>
      <c r="T17">
        <v>82</v>
      </c>
      <c r="U17" s="1">
        <v>8000</v>
      </c>
      <c r="V17">
        <v>65</v>
      </c>
      <c r="X17" t="s">
        <v>0</v>
      </c>
    </row>
    <row r="18" spans="1:24" hidden="1" x14ac:dyDescent="0.3">
      <c r="A18" t="s">
        <v>64</v>
      </c>
      <c r="B18" t="s">
        <v>63</v>
      </c>
      <c r="D18" t="s">
        <v>62</v>
      </c>
      <c r="E18" t="s">
        <v>61</v>
      </c>
      <c r="F18" t="s">
        <v>60</v>
      </c>
      <c r="G18" t="s">
        <v>59</v>
      </c>
      <c r="H18" t="s">
        <v>58</v>
      </c>
      <c r="I18" s="2">
        <v>4.4800000000000004</v>
      </c>
      <c r="J18" s="52" t="s">
        <v>2239</v>
      </c>
      <c r="K18" t="s">
        <v>4</v>
      </c>
      <c r="L18" t="s">
        <v>0</v>
      </c>
      <c r="M18" t="s">
        <v>29</v>
      </c>
      <c r="N18" t="s">
        <v>57</v>
      </c>
      <c r="O18" t="s">
        <v>56</v>
      </c>
      <c r="P18">
        <v>495</v>
      </c>
      <c r="Q18">
        <v>14</v>
      </c>
      <c r="R18">
        <v>12</v>
      </c>
      <c r="S18">
        <v>1</v>
      </c>
      <c r="T18">
        <v>82</v>
      </c>
      <c r="U18" s="1">
        <v>8000</v>
      </c>
      <c r="V18">
        <v>50</v>
      </c>
      <c r="X18" t="s">
        <v>0</v>
      </c>
    </row>
    <row r="19" spans="1:24" x14ac:dyDescent="0.3">
      <c r="A19" t="s">
        <v>55</v>
      </c>
      <c r="B19" t="s">
        <v>10</v>
      </c>
      <c r="D19" t="s">
        <v>25</v>
      </c>
      <c r="E19" t="s">
        <v>54</v>
      </c>
      <c r="F19" t="s">
        <v>53</v>
      </c>
      <c r="G19" t="s">
        <v>52</v>
      </c>
      <c r="H19" t="s">
        <v>51</v>
      </c>
      <c r="I19" s="2">
        <v>6.76</v>
      </c>
      <c r="J19" s="52" t="s">
        <v>2237</v>
      </c>
      <c r="K19" t="s">
        <v>4</v>
      </c>
      <c r="L19" t="s">
        <v>0</v>
      </c>
      <c r="M19" t="s">
        <v>20</v>
      </c>
      <c r="N19" t="s">
        <v>50</v>
      </c>
      <c r="O19" t="s">
        <v>1</v>
      </c>
      <c r="P19">
        <v>1040</v>
      </c>
      <c r="Q19">
        <v>23</v>
      </c>
      <c r="R19">
        <v>6</v>
      </c>
      <c r="S19">
        <v>1</v>
      </c>
      <c r="T19">
        <v>82</v>
      </c>
      <c r="U19" t="s">
        <v>0</v>
      </c>
      <c r="V19">
        <v>85</v>
      </c>
      <c r="X19" t="s">
        <v>0</v>
      </c>
    </row>
    <row r="20" spans="1:24" hidden="1" x14ac:dyDescent="0.3">
      <c r="A20" t="s">
        <v>49</v>
      </c>
      <c r="B20" t="s">
        <v>35</v>
      </c>
      <c r="D20" t="s">
        <v>34</v>
      </c>
      <c r="E20" t="s">
        <v>48</v>
      </c>
      <c r="F20" t="s">
        <v>47</v>
      </c>
      <c r="G20" t="s">
        <v>46</v>
      </c>
      <c r="H20" t="s">
        <v>45</v>
      </c>
      <c r="I20" s="2">
        <v>3.3</v>
      </c>
      <c r="J20" s="52" t="s">
        <v>2239</v>
      </c>
      <c r="K20" t="s">
        <v>4</v>
      </c>
      <c r="L20" t="s">
        <v>0</v>
      </c>
      <c r="M20" t="s">
        <v>29</v>
      </c>
      <c r="N20" t="s">
        <v>44</v>
      </c>
      <c r="O20" t="s">
        <v>27</v>
      </c>
      <c r="P20">
        <v>750</v>
      </c>
      <c r="Q20">
        <v>16</v>
      </c>
      <c r="R20">
        <v>12</v>
      </c>
      <c r="S20">
        <v>1</v>
      </c>
      <c r="T20">
        <v>82</v>
      </c>
      <c r="U20" s="1">
        <v>8000</v>
      </c>
      <c r="V20">
        <v>65</v>
      </c>
      <c r="X20" t="s">
        <v>43</v>
      </c>
    </row>
    <row r="21" spans="1:24" x14ac:dyDescent="0.3">
      <c r="A21" t="s">
        <v>42</v>
      </c>
      <c r="B21" t="s">
        <v>10</v>
      </c>
      <c r="D21" t="s">
        <v>17</v>
      </c>
      <c r="E21" t="s">
        <v>41</v>
      </c>
      <c r="F21" t="s">
        <v>40</v>
      </c>
      <c r="G21" t="s">
        <v>39</v>
      </c>
      <c r="H21" t="s">
        <v>38</v>
      </c>
      <c r="I21" s="2">
        <v>12.99</v>
      </c>
      <c r="J21" s="52" t="s">
        <v>2237</v>
      </c>
      <c r="K21" t="s">
        <v>4</v>
      </c>
      <c r="L21" t="s">
        <v>0</v>
      </c>
      <c r="M21" t="s">
        <v>3</v>
      </c>
      <c r="N21" t="s">
        <v>37</v>
      </c>
      <c r="O21" t="s">
        <v>1</v>
      </c>
      <c r="P21">
        <v>1650</v>
      </c>
      <c r="Q21">
        <v>30</v>
      </c>
      <c r="R21">
        <v>20</v>
      </c>
      <c r="S21">
        <v>1</v>
      </c>
      <c r="T21">
        <v>80</v>
      </c>
      <c r="U21" s="1">
        <v>8000</v>
      </c>
      <c r="V21">
        <v>120</v>
      </c>
      <c r="X21" t="s">
        <v>0</v>
      </c>
    </row>
    <row r="22" spans="1:24" hidden="1" x14ac:dyDescent="0.3">
      <c r="A22" t="s">
        <v>36</v>
      </c>
      <c r="B22" t="s">
        <v>35</v>
      </c>
      <c r="D22" t="s">
        <v>34</v>
      </c>
      <c r="E22" t="s">
        <v>33</v>
      </c>
      <c r="F22" t="s">
        <v>32</v>
      </c>
      <c r="G22" t="s">
        <v>31</v>
      </c>
      <c r="H22" t="s">
        <v>30</v>
      </c>
      <c r="I22" s="2">
        <v>3.3</v>
      </c>
      <c r="J22" s="52" t="s">
        <v>2239</v>
      </c>
      <c r="K22" t="s">
        <v>4</v>
      </c>
      <c r="L22" t="s">
        <v>0</v>
      </c>
      <c r="M22" t="s">
        <v>29</v>
      </c>
      <c r="N22" t="s">
        <v>28</v>
      </c>
      <c r="O22" t="s">
        <v>27</v>
      </c>
      <c r="P22">
        <v>750</v>
      </c>
      <c r="Q22">
        <v>16</v>
      </c>
      <c r="R22">
        <v>12</v>
      </c>
      <c r="S22">
        <v>1</v>
      </c>
      <c r="T22">
        <v>82</v>
      </c>
      <c r="U22" s="1">
        <v>8000</v>
      </c>
      <c r="V22">
        <v>65</v>
      </c>
      <c r="X22" t="s">
        <v>0</v>
      </c>
    </row>
    <row r="23" spans="1:24" x14ac:dyDescent="0.3">
      <c r="A23" t="s">
        <v>26</v>
      </c>
      <c r="B23" t="s">
        <v>10</v>
      </c>
      <c r="D23" t="s">
        <v>25</v>
      </c>
      <c r="E23" t="s">
        <v>24</v>
      </c>
      <c r="F23" t="s">
        <v>23</v>
      </c>
      <c r="G23" t="s">
        <v>22</v>
      </c>
      <c r="H23" t="s">
        <v>21</v>
      </c>
      <c r="I23" s="2">
        <v>9.0299999999999994</v>
      </c>
      <c r="J23" s="52" t="s">
        <v>2237</v>
      </c>
      <c r="K23" t="s">
        <v>4</v>
      </c>
      <c r="L23" t="s">
        <v>0</v>
      </c>
      <c r="M23" t="s">
        <v>20</v>
      </c>
      <c r="N23" t="s">
        <v>19</v>
      </c>
      <c r="O23" t="s">
        <v>1</v>
      </c>
      <c r="P23">
        <v>1040</v>
      </c>
      <c r="Q23">
        <v>23</v>
      </c>
      <c r="R23">
        <v>6</v>
      </c>
      <c r="S23">
        <v>1</v>
      </c>
      <c r="T23">
        <v>82</v>
      </c>
      <c r="U23" t="s">
        <v>0</v>
      </c>
      <c r="V23">
        <v>85</v>
      </c>
      <c r="X23" t="s">
        <v>0</v>
      </c>
    </row>
    <row r="24" spans="1:24" hidden="1" x14ac:dyDescent="0.3">
      <c r="A24" t="s">
        <v>18</v>
      </c>
      <c r="B24" t="s">
        <v>10</v>
      </c>
      <c r="D24" t="s">
        <v>17</v>
      </c>
      <c r="E24" t="s">
        <v>16</v>
      </c>
      <c r="F24" t="s">
        <v>15</v>
      </c>
      <c r="G24" t="s">
        <v>14</v>
      </c>
      <c r="H24" t="s">
        <v>13</v>
      </c>
      <c r="I24" s="2">
        <v>8.08</v>
      </c>
      <c r="J24" s="52" t="s">
        <v>2239</v>
      </c>
      <c r="K24" t="s">
        <v>4</v>
      </c>
      <c r="L24" t="s">
        <v>0</v>
      </c>
      <c r="M24" t="s">
        <v>3</v>
      </c>
      <c r="N24" t="s">
        <v>12</v>
      </c>
      <c r="O24" t="s">
        <v>1</v>
      </c>
      <c r="P24">
        <v>1650</v>
      </c>
      <c r="Q24">
        <v>30</v>
      </c>
      <c r="R24">
        <v>20</v>
      </c>
      <c r="S24">
        <v>1</v>
      </c>
      <c r="T24">
        <v>80</v>
      </c>
      <c r="U24" s="1">
        <v>8000</v>
      </c>
      <c r="V24">
        <v>120</v>
      </c>
      <c r="X24" t="s">
        <v>0</v>
      </c>
    </row>
    <row r="25" spans="1:24" hidden="1" x14ac:dyDescent="0.3">
      <c r="A25" t="s">
        <v>11</v>
      </c>
      <c r="B25" t="s">
        <v>10</v>
      </c>
      <c r="D25" t="s">
        <v>9</v>
      </c>
      <c r="E25" t="s">
        <v>8</v>
      </c>
      <c r="F25" t="s">
        <v>7</v>
      </c>
      <c r="G25" t="s">
        <v>6</v>
      </c>
      <c r="H25" t="s">
        <v>5</v>
      </c>
      <c r="I25" s="2">
        <v>6.06</v>
      </c>
      <c r="J25" s="52" t="s">
        <v>2239</v>
      </c>
      <c r="K25" t="s">
        <v>4</v>
      </c>
      <c r="L25" t="s">
        <v>0</v>
      </c>
      <c r="M25" t="s">
        <v>3</v>
      </c>
      <c r="N25" t="s">
        <v>2</v>
      </c>
      <c r="O25" t="s">
        <v>1</v>
      </c>
      <c r="P25">
        <v>1200</v>
      </c>
      <c r="Q25">
        <v>23</v>
      </c>
      <c r="R25">
        <v>24</v>
      </c>
      <c r="S25">
        <v>1</v>
      </c>
      <c r="T25">
        <v>80</v>
      </c>
      <c r="U25" s="1">
        <v>8000</v>
      </c>
      <c r="V25">
        <v>90</v>
      </c>
      <c r="X25" t="s">
        <v>0</v>
      </c>
    </row>
  </sheetData>
  <autoFilter ref="A1:X25">
    <filterColumn colId="9">
      <filters>
        <filter val="Y"/>
      </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S5"/>
  <sheetViews>
    <sheetView workbookViewId="0"/>
  </sheetViews>
  <sheetFormatPr defaultRowHeight="14.4" x14ac:dyDescent="0.3"/>
  <cols>
    <col min="2" max="2" width="27.88671875" customWidth="1"/>
    <col min="3" max="3" width="74.109375" bestFit="1" customWidth="1"/>
    <col min="4" max="4" width="112.109375" bestFit="1" customWidth="1"/>
    <col min="6" max="6" width="12.21875" bestFit="1" customWidth="1"/>
    <col min="7" max="7" width="12.21875" customWidth="1"/>
    <col min="9" max="9" width="26.6640625" bestFit="1" customWidth="1"/>
    <col min="10" max="10" width="14.77734375" bestFit="1" customWidth="1"/>
    <col min="12" max="12" width="13.21875" bestFit="1" customWidth="1"/>
    <col min="13" max="13" width="18.88671875" bestFit="1" customWidth="1"/>
    <col min="14" max="14" width="16.109375" bestFit="1" customWidth="1"/>
    <col min="15" max="15" width="16" bestFit="1" customWidth="1"/>
    <col min="16" max="16" width="10.21875" bestFit="1" customWidth="1"/>
    <col min="17" max="17" width="11" bestFit="1" customWidth="1"/>
  </cols>
  <sheetData>
    <row r="1" spans="1:19" x14ac:dyDescent="0.3">
      <c r="A1" t="s">
        <v>183</v>
      </c>
      <c r="B1" t="s">
        <v>182</v>
      </c>
      <c r="C1" t="s">
        <v>774</v>
      </c>
      <c r="D1" t="s">
        <v>773</v>
      </c>
      <c r="E1" t="s">
        <v>179</v>
      </c>
      <c r="F1" s="6" t="s">
        <v>175</v>
      </c>
      <c r="G1" s="48" t="s">
        <v>2236</v>
      </c>
      <c r="H1" t="s">
        <v>1985</v>
      </c>
      <c r="I1" t="s">
        <v>1984</v>
      </c>
      <c r="J1" s="6" t="s">
        <v>1983</v>
      </c>
      <c r="K1" s="6" t="s">
        <v>168</v>
      </c>
      <c r="L1" s="6" t="s">
        <v>167</v>
      </c>
      <c r="M1" t="s">
        <v>1982</v>
      </c>
      <c r="N1" t="s">
        <v>165</v>
      </c>
      <c r="O1" s="6" t="s">
        <v>1981</v>
      </c>
      <c r="P1" t="s">
        <v>170</v>
      </c>
      <c r="Q1" t="s">
        <v>1980</v>
      </c>
      <c r="R1" s="6" t="s">
        <v>2196</v>
      </c>
      <c r="S1" s="6" t="s">
        <v>819</v>
      </c>
    </row>
    <row r="2" spans="1:19" x14ac:dyDescent="0.3">
      <c r="A2" t="s">
        <v>2002</v>
      </c>
      <c r="B2" t="s">
        <v>1989</v>
      </c>
      <c r="C2" t="s">
        <v>2000</v>
      </c>
      <c r="D2" t="s">
        <v>2001</v>
      </c>
      <c r="E2" t="s">
        <v>2000</v>
      </c>
      <c r="F2" s="2">
        <v>1.99</v>
      </c>
      <c r="G2" s="52" t="s">
        <v>2237</v>
      </c>
      <c r="H2" t="s">
        <v>0</v>
      </c>
      <c r="I2" t="s">
        <v>1999</v>
      </c>
      <c r="J2" t="s">
        <v>184</v>
      </c>
      <c r="K2">
        <v>65</v>
      </c>
      <c r="L2">
        <v>1</v>
      </c>
      <c r="M2" t="s">
        <v>1968</v>
      </c>
      <c r="N2">
        <v>2000</v>
      </c>
      <c r="O2">
        <v>100</v>
      </c>
      <c r="P2" t="s">
        <v>631</v>
      </c>
      <c r="Q2" t="s">
        <v>0</v>
      </c>
      <c r="S2">
        <v>950</v>
      </c>
    </row>
    <row r="3" spans="1:19" x14ac:dyDescent="0.3">
      <c r="A3" t="s">
        <v>1998</v>
      </c>
      <c r="B3" t="s">
        <v>1989</v>
      </c>
      <c r="C3" t="s">
        <v>1996</v>
      </c>
      <c r="D3" t="s">
        <v>1997</v>
      </c>
      <c r="E3" t="s">
        <v>1996</v>
      </c>
      <c r="F3" s="2">
        <v>1.99</v>
      </c>
      <c r="G3" s="52" t="s">
        <v>2237</v>
      </c>
      <c r="H3" t="s">
        <v>0</v>
      </c>
      <c r="I3" t="s">
        <v>1995</v>
      </c>
      <c r="J3" t="s">
        <v>65</v>
      </c>
      <c r="K3">
        <v>65</v>
      </c>
      <c r="L3">
        <v>1</v>
      </c>
      <c r="M3" t="s">
        <v>1968</v>
      </c>
      <c r="N3">
        <v>2000</v>
      </c>
      <c r="O3">
        <v>100</v>
      </c>
      <c r="P3" t="s">
        <v>631</v>
      </c>
      <c r="Q3" t="s">
        <v>0</v>
      </c>
      <c r="S3">
        <v>850</v>
      </c>
    </row>
    <row r="4" spans="1:19" x14ac:dyDescent="0.3">
      <c r="A4" t="s">
        <v>1994</v>
      </c>
      <c r="B4" t="s">
        <v>1989</v>
      </c>
      <c r="C4" t="s">
        <v>1992</v>
      </c>
      <c r="D4" t="s">
        <v>1993</v>
      </c>
      <c r="E4" t="s">
        <v>1992</v>
      </c>
      <c r="F4" s="2">
        <v>13.98</v>
      </c>
      <c r="G4" s="52" t="s">
        <v>2239</v>
      </c>
      <c r="H4" t="s">
        <v>0</v>
      </c>
      <c r="I4" t="s">
        <v>1991</v>
      </c>
      <c r="J4" t="s">
        <v>184</v>
      </c>
      <c r="K4">
        <v>50</v>
      </c>
      <c r="L4">
        <v>3</v>
      </c>
      <c r="M4" t="s">
        <v>1968</v>
      </c>
      <c r="N4">
        <v>2500</v>
      </c>
      <c r="O4">
        <v>65</v>
      </c>
      <c r="P4" t="s">
        <v>631</v>
      </c>
      <c r="Q4" t="s">
        <v>0</v>
      </c>
      <c r="S4">
        <v>585</v>
      </c>
    </row>
    <row r="5" spans="1:19" x14ac:dyDescent="0.3">
      <c r="A5" t="s">
        <v>1990</v>
      </c>
      <c r="B5" t="s">
        <v>1989</v>
      </c>
      <c r="C5" t="s">
        <v>1987</v>
      </c>
      <c r="D5" t="s">
        <v>1988</v>
      </c>
      <c r="E5" t="s">
        <v>1987</v>
      </c>
      <c r="F5" s="2">
        <v>1.99</v>
      </c>
      <c r="G5" s="52" t="s">
        <v>2237</v>
      </c>
      <c r="H5" t="s">
        <v>0</v>
      </c>
      <c r="I5" t="s">
        <v>1986</v>
      </c>
      <c r="J5" t="s">
        <v>56</v>
      </c>
      <c r="K5">
        <v>35</v>
      </c>
      <c r="L5">
        <v>1</v>
      </c>
      <c r="M5" t="s">
        <v>1968</v>
      </c>
      <c r="N5">
        <v>2500</v>
      </c>
      <c r="O5">
        <v>45</v>
      </c>
      <c r="P5" t="s">
        <v>631</v>
      </c>
      <c r="Q5" t="s">
        <v>0</v>
      </c>
      <c r="S5">
        <v>310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J22"/>
  <sheetViews>
    <sheetView workbookViewId="0"/>
  </sheetViews>
  <sheetFormatPr defaultRowHeight="14.4" x14ac:dyDescent="0.3"/>
  <cols>
    <col min="2" max="2" width="53.21875" customWidth="1"/>
    <col min="3" max="3" width="46.6640625" customWidth="1"/>
    <col min="4" max="4" width="9.6640625" customWidth="1"/>
  </cols>
  <sheetData>
    <row r="1" spans="2:10" x14ac:dyDescent="0.3">
      <c r="B1" t="s">
        <v>2256</v>
      </c>
      <c r="C1" t="s">
        <v>2257</v>
      </c>
      <c r="D1" t="s">
        <v>2273</v>
      </c>
      <c r="E1" t="s">
        <v>2258</v>
      </c>
      <c r="F1" t="s">
        <v>2274</v>
      </c>
      <c r="G1" t="s">
        <v>2259</v>
      </c>
      <c r="H1" t="s">
        <v>2218</v>
      </c>
      <c r="I1" t="s">
        <v>166</v>
      </c>
      <c r="J1" t="s">
        <v>2260</v>
      </c>
    </row>
    <row r="2" spans="2:10" x14ac:dyDescent="0.3">
      <c r="B2" t="s">
        <v>2255</v>
      </c>
      <c r="C2" t="s">
        <v>2254</v>
      </c>
      <c r="D2" t="s">
        <v>65</v>
      </c>
      <c r="E2">
        <v>65</v>
      </c>
      <c r="F2">
        <v>90</v>
      </c>
      <c r="G2">
        <v>920</v>
      </c>
      <c r="H2">
        <f t="shared" ref="H2:H8" si="0">G2/E2</f>
        <v>14.153846153846153</v>
      </c>
      <c r="J2" s="87">
        <f>94.94/24</f>
        <v>3.9558333333333331</v>
      </c>
    </row>
    <row r="3" spans="2:10" x14ac:dyDescent="0.3">
      <c r="B3" t="s">
        <v>2262</v>
      </c>
      <c r="C3" t="s">
        <v>2261</v>
      </c>
      <c r="D3" t="s">
        <v>65</v>
      </c>
      <c r="E3">
        <v>65</v>
      </c>
      <c r="F3">
        <v>65</v>
      </c>
      <c r="G3">
        <v>680</v>
      </c>
      <c r="H3">
        <f t="shared" si="0"/>
        <v>10.461538461538462</v>
      </c>
      <c r="J3" s="87">
        <v>6.44</v>
      </c>
    </row>
    <row r="4" spans="2:10" x14ac:dyDescent="0.3">
      <c r="B4" t="s">
        <v>2263</v>
      </c>
      <c r="C4" t="s">
        <v>2264</v>
      </c>
      <c r="D4" t="s">
        <v>65</v>
      </c>
      <c r="E4">
        <v>65</v>
      </c>
      <c r="F4">
        <v>100</v>
      </c>
      <c r="G4">
        <v>820</v>
      </c>
      <c r="H4">
        <f t="shared" si="0"/>
        <v>12.615384615384615</v>
      </c>
      <c r="J4" s="87">
        <v>9.25</v>
      </c>
    </row>
    <row r="5" spans="2:10" x14ac:dyDescent="0.3">
      <c r="B5" t="s">
        <v>2265</v>
      </c>
      <c r="C5" t="s">
        <v>2266</v>
      </c>
      <c r="D5" t="s">
        <v>184</v>
      </c>
      <c r="E5">
        <v>65</v>
      </c>
      <c r="F5">
        <v>90</v>
      </c>
      <c r="G5">
        <v>820</v>
      </c>
      <c r="H5">
        <f t="shared" si="0"/>
        <v>12.615384615384615</v>
      </c>
      <c r="J5" s="87">
        <f>115.98/24</f>
        <v>4.8325000000000005</v>
      </c>
    </row>
    <row r="6" spans="2:10" x14ac:dyDescent="0.3">
      <c r="B6" t="s">
        <v>2268</v>
      </c>
      <c r="C6" t="s">
        <v>2267</v>
      </c>
      <c r="D6" t="s">
        <v>184</v>
      </c>
      <c r="E6">
        <v>65</v>
      </c>
      <c r="F6">
        <v>90</v>
      </c>
      <c r="G6">
        <v>820</v>
      </c>
      <c r="H6">
        <f t="shared" si="0"/>
        <v>12.615384615384615</v>
      </c>
      <c r="J6" s="87">
        <v>8.77</v>
      </c>
    </row>
    <row r="7" spans="2:10" x14ac:dyDescent="0.3">
      <c r="B7" t="s">
        <v>2269</v>
      </c>
      <c r="C7" t="s">
        <v>2271</v>
      </c>
      <c r="D7" t="s">
        <v>184</v>
      </c>
      <c r="E7">
        <v>65</v>
      </c>
      <c r="F7">
        <v>100</v>
      </c>
      <c r="G7">
        <v>820</v>
      </c>
      <c r="H7">
        <f t="shared" si="0"/>
        <v>12.615384615384615</v>
      </c>
      <c r="J7" s="87">
        <f>26.8/4</f>
        <v>6.7</v>
      </c>
    </row>
    <row r="8" spans="2:10" x14ac:dyDescent="0.3">
      <c r="B8" t="s">
        <v>2270</v>
      </c>
      <c r="C8" t="s">
        <v>2272</v>
      </c>
      <c r="D8" t="s">
        <v>184</v>
      </c>
      <c r="E8">
        <v>65</v>
      </c>
      <c r="F8">
        <v>100</v>
      </c>
      <c r="G8">
        <v>820</v>
      </c>
      <c r="H8">
        <f t="shared" si="0"/>
        <v>12.615384615384615</v>
      </c>
      <c r="J8" s="87">
        <f>34.87/4</f>
        <v>8.7174999999999994</v>
      </c>
    </row>
    <row r="9" spans="2:10" x14ac:dyDescent="0.3">
      <c r="B9" t="s">
        <v>2275</v>
      </c>
      <c r="C9" t="s">
        <v>2276</v>
      </c>
      <c r="D9" t="s">
        <v>184</v>
      </c>
      <c r="E9">
        <v>50</v>
      </c>
      <c r="F9">
        <v>65</v>
      </c>
      <c r="G9">
        <v>600</v>
      </c>
      <c r="H9">
        <f t="shared" ref="H9:H22" si="1">G9/E9</f>
        <v>12</v>
      </c>
      <c r="J9" s="87">
        <v>7.19</v>
      </c>
    </row>
    <row r="10" spans="2:10" x14ac:dyDescent="0.3">
      <c r="B10" t="s">
        <v>2289</v>
      </c>
      <c r="C10" t="s">
        <v>2290</v>
      </c>
      <c r="D10" t="s">
        <v>65</v>
      </c>
      <c r="E10">
        <v>60</v>
      </c>
      <c r="F10">
        <v>75</v>
      </c>
      <c r="G10">
        <v>700</v>
      </c>
      <c r="H10">
        <f t="shared" si="1"/>
        <v>11.666666666666666</v>
      </c>
      <c r="J10" s="87">
        <v>5</v>
      </c>
    </row>
    <row r="11" spans="2:10" x14ac:dyDescent="0.3">
      <c r="B11" t="s">
        <v>2291</v>
      </c>
      <c r="C11" t="s">
        <v>2292</v>
      </c>
      <c r="D11" t="s">
        <v>65</v>
      </c>
      <c r="E11">
        <v>60</v>
      </c>
      <c r="F11">
        <v>75</v>
      </c>
      <c r="G11">
        <v>700</v>
      </c>
      <c r="H11">
        <f t="shared" si="1"/>
        <v>11.666666666666666</v>
      </c>
      <c r="J11" s="87">
        <v>2.95</v>
      </c>
    </row>
    <row r="12" spans="2:10" x14ac:dyDescent="0.3">
      <c r="B12" t="s">
        <v>2293</v>
      </c>
      <c r="C12" t="s">
        <v>2294</v>
      </c>
      <c r="D12" t="s">
        <v>65</v>
      </c>
      <c r="E12">
        <v>75</v>
      </c>
      <c r="F12">
        <v>120</v>
      </c>
      <c r="G12">
        <v>1050</v>
      </c>
      <c r="H12">
        <f t="shared" si="1"/>
        <v>14</v>
      </c>
      <c r="J12" s="87">
        <f>27.4/5</f>
        <v>5.4799999999999995</v>
      </c>
    </row>
    <row r="13" spans="2:10" x14ac:dyDescent="0.3">
      <c r="B13" t="s">
        <v>2295</v>
      </c>
      <c r="C13" t="s">
        <v>2296</v>
      </c>
      <c r="D13" t="s">
        <v>65</v>
      </c>
      <c r="E13">
        <v>75</v>
      </c>
      <c r="F13">
        <v>120</v>
      </c>
      <c r="G13">
        <v>1000</v>
      </c>
      <c r="H13">
        <f t="shared" si="1"/>
        <v>13.333333333333334</v>
      </c>
      <c r="J13" s="87">
        <f>9.23/2</f>
        <v>4.6150000000000002</v>
      </c>
    </row>
    <row r="14" spans="2:10" x14ac:dyDescent="0.3">
      <c r="B14" t="s">
        <v>2367</v>
      </c>
      <c r="C14" t="s">
        <v>2368</v>
      </c>
      <c r="D14" t="s">
        <v>65</v>
      </c>
      <c r="E14">
        <v>50</v>
      </c>
      <c r="F14">
        <v>75</v>
      </c>
      <c r="G14">
        <v>700</v>
      </c>
      <c r="H14">
        <f t="shared" si="1"/>
        <v>14</v>
      </c>
      <c r="J14" s="87">
        <f>13.21/3</f>
        <v>4.4033333333333333</v>
      </c>
    </row>
    <row r="15" spans="2:10" x14ac:dyDescent="0.3">
      <c r="B15" t="s">
        <v>2370</v>
      </c>
      <c r="C15" t="s">
        <v>2369</v>
      </c>
      <c r="D15" t="s">
        <v>65</v>
      </c>
      <c r="E15">
        <v>65</v>
      </c>
      <c r="F15">
        <v>90</v>
      </c>
      <c r="G15">
        <v>920</v>
      </c>
      <c r="H15">
        <f t="shared" si="1"/>
        <v>14.153846153846153</v>
      </c>
      <c r="J15" s="87">
        <f>25/6</f>
        <v>4.166666666666667</v>
      </c>
    </row>
    <row r="16" spans="2:10" x14ac:dyDescent="0.3">
      <c r="B16" t="s">
        <v>2371</v>
      </c>
      <c r="C16" t="s">
        <v>2372</v>
      </c>
      <c r="D16" t="s">
        <v>65</v>
      </c>
      <c r="E16">
        <v>42</v>
      </c>
      <c r="F16">
        <v>50</v>
      </c>
      <c r="G16">
        <v>720</v>
      </c>
      <c r="H16">
        <f t="shared" si="1"/>
        <v>17.142857142857142</v>
      </c>
      <c r="J16" s="87">
        <v>2.5</v>
      </c>
    </row>
    <row r="17" spans="2:10" x14ac:dyDescent="0.3">
      <c r="B17" t="s">
        <v>2374</v>
      </c>
      <c r="C17" t="s">
        <v>2373</v>
      </c>
      <c r="D17" t="s">
        <v>65</v>
      </c>
      <c r="E17">
        <v>40</v>
      </c>
      <c r="F17">
        <v>50</v>
      </c>
      <c r="G17">
        <v>600</v>
      </c>
      <c r="H17">
        <f t="shared" si="1"/>
        <v>15</v>
      </c>
      <c r="J17" s="87">
        <v>5</v>
      </c>
    </row>
    <row r="18" spans="2:10" x14ac:dyDescent="0.3">
      <c r="B18" t="s">
        <v>2374</v>
      </c>
      <c r="C18" t="s">
        <v>2375</v>
      </c>
      <c r="D18" t="s">
        <v>65</v>
      </c>
      <c r="E18">
        <v>65</v>
      </c>
      <c r="F18">
        <v>65</v>
      </c>
      <c r="G18">
        <v>620</v>
      </c>
      <c r="H18">
        <f t="shared" si="1"/>
        <v>9.5384615384615383</v>
      </c>
      <c r="J18" s="87">
        <v>2.99</v>
      </c>
    </row>
    <row r="19" spans="2:10" x14ac:dyDescent="0.3">
      <c r="B19" t="s">
        <v>2377</v>
      </c>
      <c r="C19" t="s">
        <v>2376</v>
      </c>
      <c r="D19" t="s">
        <v>65</v>
      </c>
      <c r="E19">
        <v>65</v>
      </c>
      <c r="F19">
        <v>90</v>
      </c>
      <c r="G19">
        <v>900</v>
      </c>
      <c r="H19">
        <f t="shared" si="1"/>
        <v>13.846153846153847</v>
      </c>
      <c r="J19" s="87">
        <v>3.99</v>
      </c>
    </row>
    <row r="20" spans="2:10" x14ac:dyDescent="0.3">
      <c r="B20" t="s">
        <v>2378</v>
      </c>
      <c r="C20" t="s">
        <v>2379</v>
      </c>
      <c r="D20" t="s">
        <v>65</v>
      </c>
      <c r="E20">
        <v>52</v>
      </c>
      <c r="F20">
        <v>65</v>
      </c>
      <c r="G20">
        <v>640</v>
      </c>
      <c r="H20">
        <f t="shared" si="1"/>
        <v>12.307692307692308</v>
      </c>
      <c r="J20" s="87">
        <v>3</v>
      </c>
    </row>
    <row r="21" spans="2:10" x14ac:dyDescent="0.3">
      <c r="B21" t="s">
        <v>2380</v>
      </c>
      <c r="C21" t="s">
        <v>2381</v>
      </c>
      <c r="D21" t="s">
        <v>65</v>
      </c>
      <c r="E21">
        <v>42</v>
      </c>
      <c r="F21">
        <v>50</v>
      </c>
      <c r="G21">
        <v>550</v>
      </c>
      <c r="H21">
        <f t="shared" si="1"/>
        <v>13.095238095238095</v>
      </c>
      <c r="J21" s="87">
        <v>2.99</v>
      </c>
    </row>
    <row r="22" spans="2:10" x14ac:dyDescent="0.3">
      <c r="B22" t="s">
        <v>2383</v>
      </c>
      <c r="C22" t="s">
        <v>2382</v>
      </c>
      <c r="D22" t="s">
        <v>65</v>
      </c>
      <c r="E22">
        <v>40</v>
      </c>
      <c r="F22">
        <v>55</v>
      </c>
      <c r="G22">
        <v>550</v>
      </c>
      <c r="H22">
        <f t="shared" si="1"/>
        <v>13.75</v>
      </c>
      <c r="J22" s="87">
        <v>3.9</v>
      </c>
    </row>
  </sheetData>
  <autoFilter ref="B1:J17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A15"/>
  <sheetViews>
    <sheetView workbookViewId="0"/>
  </sheetViews>
  <sheetFormatPr defaultColWidth="9.109375" defaultRowHeight="14.4" x14ac:dyDescent="0.3"/>
  <cols>
    <col min="1" max="1" width="17.88671875" style="3" bestFit="1" customWidth="1"/>
    <col min="2" max="2" width="35.109375" style="3" customWidth="1"/>
    <col min="3" max="3" width="79.109375" style="3" bestFit="1" customWidth="1"/>
    <col min="4" max="4" width="124.77734375" style="3" bestFit="1" customWidth="1"/>
    <col min="5" max="8" width="9.109375" style="3" customWidth="1"/>
    <col min="9" max="9" width="14.21875" style="3" customWidth="1"/>
    <col min="10" max="10" width="26" style="3" customWidth="1"/>
    <col min="11" max="11" width="18" style="3" customWidth="1"/>
    <col min="12" max="12" width="9.109375" style="3" customWidth="1"/>
    <col min="13" max="13" width="19.6640625" style="3" customWidth="1"/>
    <col min="14" max="14" width="19.21875" style="3" customWidth="1"/>
    <col min="15" max="15" width="18.109375" style="3" customWidth="1"/>
    <col min="16" max="16" width="20.88671875" style="3" customWidth="1"/>
    <col min="17" max="17" width="9.109375" style="3" customWidth="1"/>
    <col min="18" max="18" width="7.88671875" style="3" customWidth="1"/>
    <col min="19" max="19" width="19.21875" style="3" customWidth="1"/>
    <col min="20" max="20" width="18.21875" style="3" customWidth="1"/>
    <col min="21" max="21" width="9.109375" style="3" customWidth="1"/>
    <col min="22" max="22" width="23.77734375" style="3" customWidth="1"/>
    <col min="23" max="23" width="16.6640625" style="3" customWidth="1"/>
    <col min="24" max="25" width="15.21875" style="3" customWidth="1"/>
    <col min="26" max="26" width="11.77734375" style="3" bestFit="1" customWidth="1"/>
    <col min="27" max="16384" width="9.109375" style="3"/>
  </cols>
  <sheetData>
    <row r="1" spans="1:27" x14ac:dyDescent="0.3">
      <c r="A1" s="3" t="s">
        <v>183</v>
      </c>
      <c r="B1" s="3" t="s">
        <v>182</v>
      </c>
      <c r="C1" s="3" t="s">
        <v>774</v>
      </c>
      <c r="D1" s="3" t="s">
        <v>773</v>
      </c>
      <c r="E1" s="3" t="s">
        <v>770</v>
      </c>
      <c r="F1" s="3" t="s">
        <v>769</v>
      </c>
      <c r="G1" s="3" t="s">
        <v>820</v>
      </c>
      <c r="H1" s="3" t="s">
        <v>768</v>
      </c>
      <c r="I1" s="3" t="s">
        <v>767</v>
      </c>
      <c r="J1" s="11" t="s">
        <v>766</v>
      </c>
      <c r="K1" s="3" t="s">
        <v>765</v>
      </c>
      <c r="L1" s="3" t="s">
        <v>642</v>
      </c>
      <c r="M1" s="3" t="s">
        <v>764</v>
      </c>
      <c r="N1" s="3" t="s">
        <v>763</v>
      </c>
      <c r="O1" s="3" t="s">
        <v>762</v>
      </c>
      <c r="P1" s="11" t="s">
        <v>761</v>
      </c>
      <c r="Q1" s="3" t="s">
        <v>759</v>
      </c>
      <c r="R1" s="11" t="s">
        <v>819</v>
      </c>
      <c r="S1" s="3" t="s">
        <v>758</v>
      </c>
      <c r="T1" s="11" t="s">
        <v>757</v>
      </c>
      <c r="U1" s="3" t="s">
        <v>756</v>
      </c>
      <c r="V1" s="3" t="s">
        <v>755</v>
      </c>
      <c r="W1" s="11" t="s">
        <v>622</v>
      </c>
      <c r="X1" s="11" t="s">
        <v>754</v>
      </c>
      <c r="Y1" s="11" t="s">
        <v>2288</v>
      </c>
      <c r="Z1" s="11" t="s">
        <v>175</v>
      </c>
      <c r="AA1" s="48" t="s">
        <v>2236</v>
      </c>
    </row>
    <row r="2" spans="1:27" x14ac:dyDescent="0.3">
      <c r="A2" s="3" t="s">
        <v>818</v>
      </c>
      <c r="B2" s="3" t="s">
        <v>780</v>
      </c>
      <c r="C2" s="3" t="s">
        <v>817</v>
      </c>
      <c r="D2" s="3" t="s">
        <v>816</v>
      </c>
      <c r="E2" s="3">
        <v>2700</v>
      </c>
      <c r="F2" s="3">
        <v>1500</v>
      </c>
      <c r="G2" s="3" t="s">
        <v>777</v>
      </c>
      <c r="H2" s="3" t="s">
        <v>631</v>
      </c>
      <c r="I2" s="3" t="s">
        <v>630</v>
      </c>
      <c r="J2" s="3">
        <v>80</v>
      </c>
      <c r="K2" s="3" t="s">
        <v>626</v>
      </c>
      <c r="L2" s="3" t="s">
        <v>629</v>
      </c>
      <c r="M2" s="3" t="s">
        <v>641</v>
      </c>
      <c r="N2" s="3" t="s">
        <v>628</v>
      </c>
      <c r="O2" s="3" t="s">
        <v>640</v>
      </c>
      <c r="P2" s="3" t="s">
        <v>815</v>
      </c>
      <c r="Q2" s="3" t="s">
        <v>775</v>
      </c>
      <c r="R2" s="3">
        <v>250</v>
      </c>
      <c r="S2" s="3">
        <v>250</v>
      </c>
      <c r="T2" s="3">
        <v>1</v>
      </c>
      <c r="U2" s="3" t="s">
        <v>624</v>
      </c>
      <c r="V2" s="3" t="s">
        <v>623</v>
      </c>
      <c r="W2" s="3">
        <v>50</v>
      </c>
      <c r="X2" s="3">
        <v>40</v>
      </c>
      <c r="Y2" s="3">
        <v>4.8600000000000003</v>
      </c>
      <c r="Z2" s="3">
        <v>4.8600000000000003</v>
      </c>
      <c r="AA2" s="52" t="s">
        <v>2237</v>
      </c>
    </row>
    <row r="3" spans="1:27" x14ac:dyDescent="0.3">
      <c r="A3" s="3" t="s">
        <v>814</v>
      </c>
      <c r="B3" s="3" t="s">
        <v>780</v>
      </c>
      <c r="C3" s="3" t="s">
        <v>813</v>
      </c>
      <c r="D3" s="3" t="s">
        <v>812</v>
      </c>
      <c r="E3" s="3">
        <v>2700</v>
      </c>
      <c r="F3" s="3">
        <v>2500</v>
      </c>
      <c r="G3" s="3" t="s">
        <v>777</v>
      </c>
      <c r="H3" s="3" t="s">
        <v>631</v>
      </c>
      <c r="I3" s="3" t="s">
        <v>630</v>
      </c>
      <c r="K3" s="3" t="s">
        <v>626</v>
      </c>
      <c r="L3" s="3" t="s">
        <v>629</v>
      </c>
      <c r="M3" s="3" t="s">
        <v>641</v>
      </c>
      <c r="N3" s="3" t="s">
        <v>628</v>
      </c>
      <c r="O3" s="3" t="s">
        <v>627</v>
      </c>
      <c r="P3" s="3" t="s">
        <v>65</v>
      </c>
      <c r="Q3" s="3" t="s">
        <v>775</v>
      </c>
      <c r="R3" s="3">
        <v>570</v>
      </c>
      <c r="S3" s="3">
        <v>570</v>
      </c>
      <c r="T3" s="3">
        <v>12</v>
      </c>
      <c r="U3" s="3" t="s">
        <v>624</v>
      </c>
      <c r="V3" s="3" t="s">
        <v>623</v>
      </c>
      <c r="W3" s="3">
        <v>40</v>
      </c>
      <c r="X3" s="3">
        <v>40</v>
      </c>
      <c r="Y3" s="3">
        <v>119.88</v>
      </c>
      <c r="AA3" s="52" t="s">
        <v>2239</v>
      </c>
    </row>
    <row r="4" spans="1:27" x14ac:dyDescent="0.3">
      <c r="A4" s="3" t="s">
        <v>811</v>
      </c>
      <c r="B4" s="3" t="s">
        <v>780</v>
      </c>
      <c r="C4" s="3" t="s">
        <v>810</v>
      </c>
      <c r="D4" s="3" t="s">
        <v>809</v>
      </c>
      <c r="E4" s="3">
        <v>2800</v>
      </c>
      <c r="F4" s="3">
        <v>4100</v>
      </c>
      <c r="G4" s="3" t="s">
        <v>777</v>
      </c>
      <c r="H4" s="3" t="s">
        <v>631</v>
      </c>
      <c r="I4" s="3" t="s">
        <v>630</v>
      </c>
      <c r="K4" s="3" t="s">
        <v>626</v>
      </c>
      <c r="L4" s="3" t="s">
        <v>629</v>
      </c>
      <c r="M4" s="3" t="s">
        <v>641</v>
      </c>
      <c r="N4" s="3" t="s">
        <v>628</v>
      </c>
      <c r="O4" s="3" t="s">
        <v>776</v>
      </c>
      <c r="P4" s="3" t="s">
        <v>56</v>
      </c>
      <c r="Q4" s="3" t="s">
        <v>775</v>
      </c>
      <c r="R4" s="3">
        <v>350</v>
      </c>
      <c r="S4" s="3">
        <v>350</v>
      </c>
      <c r="T4" s="3">
        <v>6</v>
      </c>
      <c r="U4" s="3" t="s">
        <v>624</v>
      </c>
      <c r="V4" s="3" t="s">
        <v>623</v>
      </c>
      <c r="W4" s="3">
        <v>45</v>
      </c>
      <c r="X4" s="3">
        <v>35</v>
      </c>
      <c r="Y4" s="3">
        <v>15</v>
      </c>
      <c r="Z4" s="3">
        <v>15</v>
      </c>
      <c r="AA4" s="52" t="s">
        <v>2238</v>
      </c>
    </row>
    <row r="5" spans="1:27" x14ac:dyDescent="0.3">
      <c r="A5" s="3" t="s">
        <v>808</v>
      </c>
      <c r="B5" s="3" t="s">
        <v>780</v>
      </c>
      <c r="C5" s="3" t="s">
        <v>807</v>
      </c>
      <c r="D5" s="3" t="s">
        <v>806</v>
      </c>
      <c r="E5" s="3">
        <v>2700</v>
      </c>
      <c r="F5" s="3">
        <v>3000</v>
      </c>
      <c r="G5" s="3" t="s">
        <v>777</v>
      </c>
      <c r="H5" s="3" t="s">
        <v>631</v>
      </c>
      <c r="I5" s="3" t="s">
        <v>630</v>
      </c>
      <c r="J5" s="3">
        <v>100</v>
      </c>
      <c r="K5" s="3" t="s">
        <v>626</v>
      </c>
      <c r="L5" s="3" t="s">
        <v>629</v>
      </c>
      <c r="M5" s="3" t="s">
        <v>641</v>
      </c>
      <c r="N5" s="3" t="s">
        <v>628</v>
      </c>
      <c r="O5" s="3" t="s">
        <v>627</v>
      </c>
      <c r="P5" s="3" t="s">
        <v>184</v>
      </c>
      <c r="Q5" s="3" t="s">
        <v>775</v>
      </c>
      <c r="R5" s="3">
        <v>590</v>
      </c>
      <c r="S5" s="3">
        <v>590</v>
      </c>
      <c r="T5" s="3">
        <v>12</v>
      </c>
      <c r="U5" s="3" t="s">
        <v>624</v>
      </c>
      <c r="V5" s="3" t="s">
        <v>623</v>
      </c>
      <c r="W5" s="3">
        <v>40</v>
      </c>
      <c r="X5" s="3">
        <v>65</v>
      </c>
      <c r="Y5" s="3">
        <v>133.76</v>
      </c>
      <c r="AA5" s="52" t="s">
        <v>2239</v>
      </c>
    </row>
    <row r="6" spans="1:27" x14ac:dyDescent="0.3">
      <c r="A6" s="3" t="s">
        <v>805</v>
      </c>
      <c r="B6" s="3" t="s">
        <v>780</v>
      </c>
      <c r="C6" s="3" t="s">
        <v>804</v>
      </c>
      <c r="D6" s="3" t="s">
        <v>803</v>
      </c>
      <c r="E6" s="3">
        <v>2900</v>
      </c>
      <c r="F6" s="3">
        <v>2200</v>
      </c>
      <c r="G6" s="3" t="s">
        <v>777</v>
      </c>
      <c r="H6" s="3" t="s">
        <v>631</v>
      </c>
      <c r="I6" s="3" t="s">
        <v>630</v>
      </c>
      <c r="J6" s="3">
        <v>100</v>
      </c>
      <c r="K6" s="3" t="s">
        <v>626</v>
      </c>
      <c r="L6" s="3" t="s">
        <v>629</v>
      </c>
      <c r="M6" s="3" t="s">
        <v>641</v>
      </c>
      <c r="N6" s="3" t="s">
        <v>628</v>
      </c>
      <c r="O6" s="3" t="s">
        <v>627</v>
      </c>
      <c r="P6" s="3" t="s">
        <v>184</v>
      </c>
      <c r="Q6" s="3" t="s">
        <v>775</v>
      </c>
      <c r="R6" s="3">
        <v>600</v>
      </c>
      <c r="S6" s="3">
        <v>600</v>
      </c>
      <c r="T6" s="3">
        <v>1</v>
      </c>
      <c r="U6" s="3" t="s">
        <v>624</v>
      </c>
      <c r="V6" s="3" t="s">
        <v>623</v>
      </c>
      <c r="W6" s="3">
        <v>65</v>
      </c>
      <c r="X6" s="3">
        <v>50</v>
      </c>
      <c r="Y6" s="3">
        <v>4.97</v>
      </c>
      <c r="Z6" s="3">
        <v>4.97</v>
      </c>
      <c r="AA6" s="52" t="s">
        <v>2238</v>
      </c>
    </row>
    <row r="7" spans="1:27" x14ac:dyDescent="0.3">
      <c r="A7" s="3" t="s">
        <v>802</v>
      </c>
      <c r="B7" s="3" t="s">
        <v>780</v>
      </c>
      <c r="C7" s="3" t="s">
        <v>801</v>
      </c>
      <c r="D7" s="3" t="s">
        <v>800</v>
      </c>
      <c r="E7" s="3">
        <v>3000</v>
      </c>
      <c r="F7" s="3">
        <v>2000</v>
      </c>
      <c r="G7" s="3" t="s">
        <v>777</v>
      </c>
      <c r="H7" s="3" t="s">
        <v>631</v>
      </c>
      <c r="I7" s="3" t="s">
        <v>630</v>
      </c>
      <c r="J7" s="3">
        <v>100</v>
      </c>
      <c r="K7" s="3" t="s">
        <v>799</v>
      </c>
      <c r="L7" s="3" t="s">
        <v>629</v>
      </c>
      <c r="M7" s="3" t="s">
        <v>641</v>
      </c>
      <c r="N7" s="3" t="s">
        <v>628</v>
      </c>
      <c r="O7" s="3" t="s">
        <v>627</v>
      </c>
      <c r="P7" s="3" t="s">
        <v>56</v>
      </c>
      <c r="Q7" s="3" t="s">
        <v>775</v>
      </c>
      <c r="R7" s="3">
        <v>450</v>
      </c>
      <c r="S7" s="3">
        <v>450</v>
      </c>
      <c r="T7" s="3">
        <v>12</v>
      </c>
      <c r="U7" s="3" t="s">
        <v>624</v>
      </c>
      <c r="V7" s="3" t="s">
        <v>623</v>
      </c>
      <c r="W7" s="3">
        <v>55</v>
      </c>
      <c r="X7" s="3">
        <v>40</v>
      </c>
      <c r="Y7" s="3">
        <v>59.64</v>
      </c>
      <c r="Z7" s="3">
        <v>59.64</v>
      </c>
      <c r="AA7" s="52" t="s">
        <v>2238</v>
      </c>
    </row>
    <row r="8" spans="1:27" x14ac:dyDescent="0.3">
      <c r="A8" s="3" t="s">
        <v>798</v>
      </c>
      <c r="B8" s="3" t="s">
        <v>780</v>
      </c>
      <c r="C8" s="3" t="s">
        <v>797</v>
      </c>
      <c r="D8" s="3" t="s">
        <v>796</v>
      </c>
      <c r="E8" s="3">
        <v>2800</v>
      </c>
      <c r="F8" s="3">
        <v>4100</v>
      </c>
      <c r="G8" s="3" t="s">
        <v>777</v>
      </c>
      <c r="H8" s="3" t="s">
        <v>631</v>
      </c>
      <c r="I8" s="3" t="s">
        <v>630</v>
      </c>
      <c r="K8" s="3" t="s">
        <v>626</v>
      </c>
      <c r="L8" s="3" t="s">
        <v>629</v>
      </c>
      <c r="M8" s="3" t="s">
        <v>641</v>
      </c>
      <c r="N8" s="3" t="s">
        <v>628</v>
      </c>
      <c r="O8" s="3" t="s">
        <v>776</v>
      </c>
      <c r="P8" s="3" t="s">
        <v>56</v>
      </c>
      <c r="Q8" s="3" t="s">
        <v>775</v>
      </c>
      <c r="R8" s="3">
        <v>350</v>
      </c>
      <c r="S8" s="3">
        <v>350</v>
      </c>
      <c r="T8" s="3">
        <v>1</v>
      </c>
      <c r="U8" s="3" t="s">
        <v>624</v>
      </c>
      <c r="V8" s="3" t="s">
        <v>623</v>
      </c>
      <c r="W8" s="3">
        <v>45</v>
      </c>
      <c r="X8" s="3">
        <v>35</v>
      </c>
      <c r="Y8" s="3">
        <v>5.97</v>
      </c>
      <c r="Z8" s="3">
        <v>5.97</v>
      </c>
      <c r="AA8" s="52" t="s">
        <v>2238</v>
      </c>
    </row>
    <row r="9" spans="1:27" x14ac:dyDescent="0.3">
      <c r="A9" s="3" t="s">
        <v>795</v>
      </c>
      <c r="B9" s="3" t="s">
        <v>780</v>
      </c>
      <c r="C9" s="3" t="s">
        <v>794</v>
      </c>
      <c r="D9" s="3" t="s">
        <v>793</v>
      </c>
      <c r="E9" s="3">
        <v>3000</v>
      </c>
      <c r="F9" s="3">
        <v>2000</v>
      </c>
      <c r="G9" s="3" t="s">
        <v>777</v>
      </c>
      <c r="H9" s="3" t="s">
        <v>631</v>
      </c>
      <c r="I9" s="3" t="s">
        <v>630</v>
      </c>
      <c r="J9" s="3">
        <v>100</v>
      </c>
      <c r="K9" s="3" t="s">
        <v>626</v>
      </c>
      <c r="L9" s="3" t="s">
        <v>629</v>
      </c>
      <c r="M9" s="3" t="s">
        <v>641</v>
      </c>
      <c r="N9" s="3" t="s">
        <v>628</v>
      </c>
      <c r="O9" s="3" t="s">
        <v>627</v>
      </c>
      <c r="P9" s="3" t="s">
        <v>65</v>
      </c>
      <c r="Q9" s="3" t="s">
        <v>775</v>
      </c>
      <c r="R9" s="3">
        <v>600</v>
      </c>
      <c r="S9" s="3">
        <v>600</v>
      </c>
      <c r="T9" s="3">
        <v>12</v>
      </c>
      <c r="U9" s="3" t="s">
        <v>624</v>
      </c>
      <c r="V9" s="3" t="s">
        <v>623</v>
      </c>
      <c r="W9" s="3">
        <v>55</v>
      </c>
      <c r="X9" s="3">
        <v>40</v>
      </c>
      <c r="Y9" s="3">
        <v>73.959999999999994</v>
      </c>
      <c r="Z9" s="3">
        <v>73.959999999999994</v>
      </c>
      <c r="AA9" s="52" t="s">
        <v>2238</v>
      </c>
    </row>
    <row r="10" spans="1:27" x14ac:dyDescent="0.3">
      <c r="A10" s="3" t="s">
        <v>792</v>
      </c>
      <c r="B10" s="3" t="s">
        <v>780</v>
      </c>
      <c r="C10" s="3" t="s">
        <v>791</v>
      </c>
      <c r="D10" s="3" t="s">
        <v>790</v>
      </c>
      <c r="E10" s="3">
        <v>2700</v>
      </c>
      <c r="F10" s="3">
        <v>2500</v>
      </c>
      <c r="G10" s="3" t="s">
        <v>789</v>
      </c>
      <c r="H10" s="3" t="s">
        <v>631</v>
      </c>
      <c r="I10" s="3" t="s">
        <v>630</v>
      </c>
      <c r="J10" s="3">
        <v>97</v>
      </c>
      <c r="K10" s="3" t="s">
        <v>626</v>
      </c>
      <c r="L10" s="3" t="s">
        <v>629</v>
      </c>
      <c r="M10" s="3" t="s">
        <v>641</v>
      </c>
      <c r="N10" s="3" t="s">
        <v>628</v>
      </c>
      <c r="O10" s="3" t="s">
        <v>627</v>
      </c>
      <c r="P10" s="3" t="s">
        <v>56</v>
      </c>
      <c r="Q10" s="3" t="s">
        <v>775</v>
      </c>
      <c r="R10" s="3">
        <v>550</v>
      </c>
      <c r="S10" s="3">
        <v>550</v>
      </c>
      <c r="T10" s="3">
        <v>12</v>
      </c>
      <c r="U10" s="3" t="s">
        <v>624</v>
      </c>
      <c r="V10" s="3" t="s">
        <v>623</v>
      </c>
      <c r="W10" s="3">
        <v>40</v>
      </c>
      <c r="X10" s="3">
        <v>40</v>
      </c>
      <c r="Y10" s="3">
        <v>124.99</v>
      </c>
      <c r="AA10" s="52" t="s">
        <v>2239</v>
      </c>
    </row>
    <row r="11" spans="1:27" x14ac:dyDescent="0.3">
      <c r="A11" s="3" t="s">
        <v>788</v>
      </c>
      <c r="B11" s="3" t="s">
        <v>780</v>
      </c>
      <c r="C11" s="3" t="s">
        <v>787</v>
      </c>
      <c r="D11" s="3" t="s">
        <v>786</v>
      </c>
      <c r="E11" s="3">
        <v>2710</v>
      </c>
      <c r="F11" s="3">
        <v>2700</v>
      </c>
      <c r="G11" s="3" t="s">
        <v>777</v>
      </c>
      <c r="H11" s="3" t="s">
        <v>631</v>
      </c>
      <c r="I11" s="3" t="s">
        <v>630</v>
      </c>
      <c r="K11" s="3" t="s">
        <v>722</v>
      </c>
      <c r="L11" s="3" t="s">
        <v>629</v>
      </c>
      <c r="M11" s="3" t="s">
        <v>641</v>
      </c>
      <c r="N11" s="3" t="s">
        <v>628</v>
      </c>
      <c r="O11" s="3" t="s">
        <v>776</v>
      </c>
      <c r="P11" s="3" t="s">
        <v>65</v>
      </c>
      <c r="Q11" s="3" t="s">
        <v>775</v>
      </c>
      <c r="R11" s="3">
        <v>590</v>
      </c>
      <c r="S11" s="3">
        <v>590</v>
      </c>
      <c r="T11" s="3">
        <v>5</v>
      </c>
      <c r="U11" s="3" t="s">
        <v>624</v>
      </c>
      <c r="V11" s="3" t="s">
        <v>785</v>
      </c>
      <c r="W11" s="3">
        <v>65</v>
      </c>
      <c r="X11" s="3">
        <v>40</v>
      </c>
      <c r="Y11" s="3">
        <v>34.880000000000003</v>
      </c>
      <c r="AA11" s="52" t="s">
        <v>2239</v>
      </c>
    </row>
    <row r="12" spans="1:27" x14ac:dyDescent="0.3">
      <c r="A12" s="3" t="s">
        <v>784</v>
      </c>
      <c r="B12" s="3" t="s">
        <v>780</v>
      </c>
      <c r="C12" s="3" t="s">
        <v>783</v>
      </c>
      <c r="D12" s="3" t="s">
        <v>782</v>
      </c>
      <c r="E12" s="3">
        <v>2900</v>
      </c>
      <c r="F12" s="3">
        <v>2200</v>
      </c>
      <c r="G12" s="3" t="s">
        <v>777</v>
      </c>
      <c r="H12" s="3" t="s">
        <v>631</v>
      </c>
      <c r="I12" s="3" t="s">
        <v>630</v>
      </c>
      <c r="J12" s="3">
        <v>100</v>
      </c>
      <c r="K12" s="3" t="s">
        <v>626</v>
      </c>
      <c r="L12" s="3" t="s">
        <v>629</v>
      </c>
      <c r="M12" s="3" t="s">
        <v>641</v>
      </c>
      <c r="N12" s="3" t="s">
        <v>628</v>
      </c>
      <c r="O12" s="3" t="s">
        <v>627</v>
      </c>
      <c r="P12" s="3" t="s">
        <v>184</v>
      </c>
      <c r="Q12" s="3" t="s">
        <v>775</v>
      </c>
      <c r="R12" s="3">
        <v>600</v>
      </c>
      <c r="S12" s="3">
        <v>600</v>
      </c>
      <c r="T12" s="3">
        <v>4</v>
      </c>
      <c r="U12" s="3" t="s">
        <v>624</v>
      </c>
      <c r="V12" s="3" t="s">
        <v>623</v>
      </c>
      <c r="W12" s="3">
        <v>65</v>
      </c>
      <c r="X12" s="3">
        <v>50</v>
      </c>
      <c r="Y12" s="3">
        <v>17.97</v>
      </c>
      <c r="Z12" s="3">
        <v>17.97</v>
      </c>
      <c r="AA12" s="52" t="s">
        <v>2238</v>
      </c>
    </row>
    <row r="13" spans="1:27" x14ac:dyDescent="0.3">
      <c r="A13" s="3" t="s">
        <v>781</v>
      </c>
      <c r="B13" s="3" t="s">
        <v>780</v>
      </c>
      <c r="C13" s="3" t="s">
        <v>779</v>
      </c>
      <c r="D13" s="3" t="s">
        <v>778</v>
      </c>
      <c r="E13" s="3">
        <v>2900</v>
      </c>
      <c r="F13" s="3">
        <v>2000</v>
      </c>
      <c r="G13" s="3" t="s">
        <v>777</v>
      </c>
      <c r="H13" s="3" t="s">
        <v>631</v>
      </c>
      <c r="I13" s="3" t="s">
        <v>630</v>
      </c>
      <c r="K13" s="3" t="s">
        <v>626</v>
      </c>
      <c r="L13" s="3" t="s">
        <v>642</v>
      </c>
      <c r="N13" s="3" t="s">
        <v>628</v>
      </c>
      <c r="O13" s="3" t="s">
        <v>776</v>
      </c>
      <c r="P13" s="3" t="s">
        <v>65</v>
      </c>
      <c r="Q13" s="3" t="s">
        <v>775</v>
      </c>
      <c r="R13" s="3">
        <v>600</v>
      </c>
      <c r="S13" s="3">
        <v>600</v>
      </c>
      <c r="T13" s="3">
        <v>3</v>
      </c>
      <c r="U13" s="3" t="s">
        <v>624</v>
      </c>
      <c r="V13" s="3" t="s">
        <v>623</v>
      </c>
      <c r="W13" s="3">
        <v>65</v>
      </c>
      <c r="X13" s="3">
        <v>50</v>
      </c>
      <c r="Y13" s="3">
        <v>13.97</v>
      </c>
      <c r="Z13" s="3">
        <v>13.97</v>
      </c>
      <c r="AA13" s="52" t="s">
        <v>2238</v>
      </c>
    </row>
    <row r="14" spans="1:27" x14ac:dyDescent="0.3">
      <c r="C14" s="3" t="s">
        <v>2250</v>
      </c>
      <c r="D14" s="3" t="s">
        <v>2251</v>
      </c>
      <c r="G14" s="3" t="s">
        <v>777</v>
      </c>
      <c r="N14" s="3" t="s">
        <v>628</v>
      </c>
      <c r="P14" s="3" t="s">
        <v>184</v>
      </c>
      <c r="Q14" s="3" t="s">
        <v>775</v>
      </c>
      <c r="R14" s="3">
        <v>600</v>
      </c>
      <c r="S14" s="3">
        <f>R14</f>
        <v>600</v>
      </c>
      <c r="T14" s="3">
        <v>1</v>
      </c>
      <c r="W14" s="3">
        <v>65</v>
      </c>
      <c r="X14" s="3">
        <v>50</v>
      </c>
      <c r="Y14" s="3">
        <v>4.97</v>
      </c>
      <c r="Z14" s="3">
        <v>4.97</v>
      </c>
      <c r="AA14" s="86" t="s">
        <v>2237</v>
      </c>
    </row>
    <row r="15" spans="1:27" x14ac:dyDescent="0.3">
      <c r="C15" s="3" t="s">
        <v>2252</v>
      </c>
      <c r="D15" s="3" t="s">
        <v>2253</v>
      </c>
      <c r="G15" s="3" t="s">
        <v>777</v>
      </c>
      <c r="N15" s="3" t="s">
        <v>628</v>
      </c>
      <c r="P15" s="3" t="s">
        <v>65</v>
      </c>
      <c r="Q15" s="3" t="s">
        <v>775</v>
      </c>
      <c r="R15" s="3">
        <v>600</v>
      </c>
      <c r="S15" s="3">
        <f>R15</f>
        <v>600</v>
      </c>
      <c r="T15" s="3">
        <v>3</v>
      </c>
      <c r="W15" s="3">
        <v>65</v>
      </c>
      <c r="X15" s="3">
        <v>50</v>
      </c>
      <c r="Y15" s="85">
        <v>13.97</v>
      </c>
      <c r="Z15" s="85">
        <v>13.97</v>
      </c>
      <c r="AA15" s="86" t="s">
        <v>2237</v>
      </c>
    </row>
  </sheetData>
  <autoFilter ref="A1:AA1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R313"/>
  <sheetViews>
    <sheetView topLeftCell="J60" workbookViewId="0">
      <selection activeCell="O63" sqref="O63"/>
    </sheetView>
  </sheetViews>
  <sheetFormatPr defaultRowHeight="14.4" x14ac:dyDescent="0.3"/>
  <cols>
    <col min="1" max="1" width="14.88671875" bestFit="1" customWidth="1"/>
    <col min="2" max="2" width="13.88671875" customWidth="1"/>
    <col min="3" max="3" width="20.21875" customWidth="1"/>
    <col min="4" max="5" width="10.44140625" customWidth="1"/>
    <col min="6" max="6" width="13.44140625" customWidth="1"/>
    <col min="7" max="7" width="10.77734375" customWidth="1"/>
    <col min="8" max="9" width="15.77734375" customWidth="1"/>
    <col min="10" max="10" width="12.6640625" customWidth="1"/>
    <col min="11" max="11" width="12" bestFit="1" customWidth="1"/>
    <col min="12" max="12" width="11.109375" customWidth="1"/>
    <col min="13" max="13" width="12.33203125" bestFit="1" customWidth="1"/>
    <col min="14" max="14" width="19.21875" bestFit="1" customWidth="1"/>
    <col min="15" max="15" width="13.77734375" bestFit="1" customWidth="1"/>
    <col min="16" max="16" width="14.33203125" customWidth="1"/>
  </cols>
  <sheetData>
    <row r="1" spans="1:18" x14ac:dyDescent="0.3">
      <c r="A1" s="64"/>
      <c r="B1" s="64"/>
      <c r="C1" s="64"/>
      <c r="D1" s="64"/>
      <c r="E1" s="64"/>
      <c r="F1" s="64"/>
      <c r="G1" s="64"/>
      <c r="H1" s="64"/>
      <c r="I1" s="64"/>
      <c r="J1" s="65"/>
      <c r="K1" s="65"/>
      <c r="L1" s="66"/>
    </row>
    <row r="2" spans="1:18" x14ac:dyDescent="0.3">
      <c r="A2" s="64" t="s">
        <v>2197</v>
      </c>
      <c r="B2" s="64" t="s">
        <v>2211</v>
      </c>
      <c r="C2" s="64" t="s">
        <v>2195</v>
      </c>
      <c r="D2" s="64" t="s">
        <v>2196</v>
      </c>
      <c r="E2" s="64" t="s">
        <v>2198</v>
      </c>
      <c r="F2" s="64" t="s">
        <v>2200</v>
      </c>
      <c r="G2" s="64" t="s">
        <v>2243</v>
      </c>
      <c r="H2" s="64" t="s">
        <v>2199</v>
      </c>
      <c r="I2" s="64" t="s">
        <v>2246</v>
      </c>
      <c r="J2" s="65" t="s">
        <v>2210</v>
      </c>
      <c r="K2" s="65" t="s">
        <v>2218</v>
      </c>
      <c r="L2" s="81" t="s">
        <v>2244</v>
      </c>
      <c r="R2" s="57" t="s">
        <v>2242</v>
      </c>
    </row>
    <row r="3" spans="1:18" x14ac:dyDescent="0.3">
      <c r="A3" s="67" t="str">
        <f>homedepotledrbr!$AA126</f>
        <v>R12</v>
      </c>
      <c r="B3" s="68">
        <f>homedepotledrbr!$AP126</f>
        <v>2.6</v>
      </c>
      <c r="C3" s="68">
        <f>homedepotledrbr!$AO126</f>
        <v>20</v>
      </c>
      <c r="D3" s="68">
        <f>homedepotledrbr!$S126</f>
        <v>82</v>
      </c>
      <c r="E3" s="68">
        <f>homedepotledrbr!$AE126</f>
        <v>145</v>
      </c>
      <c r="F3" s="69">
        <f>homedepotledrbr!$I126</f>
        <v>20.7</v>
      </c>
      <c r="G3" s="69"/>
      <c r="H3" s="68">
        <f>homedepotledrbr!$AG126</f>
        <v>1</v>
      </c>
      <c r="I3" s="69">
        <f t="shared" ref="I3:I65" si="0">F3/H3</f>
        <v>20.7</v>
      </c>
      <c r="J3" s="70"/>
      <c r="K3" s="71">
        <f t="shared" ref="K3:K66" si="1">E3/B3</f>
        <v>55.769230769230766</v>
      </c>
      <c r="L3" s="79">
        <f t="shared" ref="L3:L10" si="2">2.3*D3+K3</f>
        <v>244.36923076923077</v>
      </c>
      <c r="N3" s="13" t="s">
        <v>2202</v>
      </c>
      <c r="O3" s="13" t="s">
        <v>2205</v>
      </c>
      <c r="P3" s="14" t="s">
        <v>2215</v>
      </c>
      <c r="Q3" s="14">
        <f>AVERAGEIF(I3:I201,"&gt;0")</f>
        <v>8.3709733974358986</v>
      </c>
      <c r="R3">
        <f>COUNTIF(I3:I201,"&gt;0")</f>
        <v>130</v>
      </c>
    </row>
    <row r="4" spans="1:18" x14ac:dyDescent="0.3">
      <c r="A4" s="72" t="str">
        <f>homedepotledrbr!$AA122</f>
        <v>R14</v>
      </c>
      <c r="B4" s="73">
        <f>homedepotledrbr!$AP122</f>
        <v>4</v>
      </c>
      <c r="C4" s="73">
        <f>homedepotledrbr!$AO122</f>
        <v>25</v>
      </c>
      <c r="D4" s="73">
        <f>homedepotledrbr!$S122</f>
        <v>80</v>
      </c>
      <c r="E4" s="73">
        <f>homedepotledrbr!$AE122</f>
        <v>280</v>
      </c>
      <c r="F4" s="74">
        <f>homedepotledrbr!$I122</f>
        <v>21.2</v>
      </c>
      <c r="G4" s="74"/>
      <c r="H4" s="73">
        <f>homedepotledrbr!$AG122</f>
        <v>4</v>
      </c>
      <c r="I4" s="74">
        <f t="shared" si="0"/>
        <v>5.3</v>
      </c>
      <c r="J4" s="73"/>
      <c r="K4" s="75">
        <f t="shared" si="1"/>
        <v>70</v>
      </c>
      <c r="L4" s="80">
        <f t="shared" si="2"/>
        <v>254</v>
      </c>
      <c r="N4" s="13" t="s">
        <v>2203</v>
      </c>
      <c r="O4" s="15" t="s">
        <v>2207</v>
      </c>
      <c r="P4" s="13" t="s">
        <v>2217</v>
      </c>
      <c r="Q4" s="14">
        <f>AVERAGEIF(I202:I264,"&gt;0")</f>
        <v>9.9385256410256435</v>
      </c>
      <c r="R4">
        <f>COUNTIF(I202:I264,"&gt;0")</f>
        <v>39</v>
      </c>
    </row>
    <row r="5" spans="1:18" x14ac:dyDescent="0.3">
      <c r="A5" s="72" t="str">
        <f>homedepotledrbr!$AA123</f>
        <v>R14</v>
      </c>
      <c r="B5" s="70">
        <f>homedepotledrbr!$AP123</f>
        <v>4</v>
      </c>
      <c r="C5" s="70">
        <f>homedepotledrbr!$AO123</f>
        <v>25</v>
      </c>
      <c r="D5" s="70">
        <f>homedepotledrbr!$S123</f>
        <v>80</v>
      </c>
      <c r="E5" s="70">
        <f>homedepotledrbr!$AE123</f>
        <v>280</v>
      </c>
      <c r="F5" s="76">
        <f>homedepotledrbr!$I123</f>
        <v>8.94</v>
      </c>
      <c r="G5" s="76"/>
      <c r="H5" s="70">
        <f>homedepotledrbr!$AG123</f>
        <v>1</v>
      </c>
      <c r="I5" s="76">
        <f t="shared" si="0"/>
        <v>8.94</v>
      </c>
      <c r="J5" s="70"/>
      <c r="K5" s="71">
        <f t="shared" si="1"/>
        <v>70</v>
      </c>
      <c r="L5" s="79">
        <f t="shared" si="2"/>
        <v>254</v>
      </c>
      <c r="N5" s="13" t="s">
        <v>2204</v>
      </c>
      <c r="O5" s="13" t="s">
        <v>2206</v>
      </c>
      <c r="P5" s="14" t="s">
        <v>2216</v>
      </c>
      <c r="Q5" s="14">
        <f>AVERAGEIF(I265:I301,"&gt;0")</f>
        <v>9.4262666666666686</v>
      </c>
      <c r="R5">
        <f>COUNTIF(I265:I301,"&gt;0")</f>
        <v>25</v>
      </c>
    </row>
    <row r="6" spans="1:18" x14ac:dyDescent="0.3">
      <c r="A6" s="72" t="str">
        <f>homedepotledrbr!$AA137</f>
        <v>R14</v>
      </c>
      <c r="B6" s="73"/>
      <c r="C6" s="73">
        <f>homedepotledrbr!$AO137</f>
        <v>25</v>
      </c>
      <c r="D6" s="73">
        <f>homedepotledrbr!$S137</f>
        <v>80</v>
      </c>
      <c r="E6" s="73">
        <f>homedepotledrbr!$AE137</f>
        <v>280</v>
      </c>
      <c r="F6" s="74">
        <f>homedepotledrbr!$I137</f>
        <v>0</v>
      </c>
      <c r="G6" s="74"/>
      <c r="H6" s="73">
        <f>homedepotledrbr!$AG137</f>
        <v>1</v>
      </c>
      <c r="I6" s="74"/>
      <c r="J6" s="73"/>
      <c r="K6" s="75" t="e">
        <f t="shared" si="1"/>
        <v>#DIV/0!</v>
      </c>
      <c r="L6" s="80" t="e">
        <f t="shared" si="2"/>
        <v>#DIV/0!</v>
      </c>
    </row>
    <row r="7" spans="1:18" x14ac:dyDescent="0.3">
      <c r="A7" s="72" t="str">
        <f>homedepotledrbr!$AA152</f>
        <v>R14</v>
      </c>
      <c r="B7" s="70">
        <f>homedepotledrbr!$AP152</f>
        <v>4</v>
      </c>
      <c r="C7" s="70">
        <f>homedepotledrbr!$AO152</f>
        <v>25</v>
      </c>
      <c r="D7" s="70">
        <f>homedepotledrbr!$S152</f>
        <v>80</v>
      </c>
      <c r="E7" s="70">
        <f>homedepotledrbr!$AE152</f>
        <v>250</v>
      </c>
      <c r="F7" s="76">
        <f>homedepotledrbr!$I152</f>
        <v>21.2</v>
      </c>
      <c r="G7" s="76"/>
      <c r="H7" s="70">
        <f>homedepotledrbr!$AG152</f>
        <v>4</v>
      </c>
      <c r="I7" s="76">
        <f t="shared" si="0"/>
        <v>5.3</v>
      </c>
      <c r="J7" s="70"/>
      <c r="K7" s="71">
        <f t="shared" si="1"/>
        <v>62.5</v>
      </c>
      <c r="L7" s="79">
        <f t="shared" si="2"/>
        <v>246.5</v>
      </c>
    </row>
    <row r="8" spans="1:18" x14ac:dyDescent="0.3">
      <c r="A8" s="72" t="str">
        <f>homedepotledrbr!$AA60</f>
        <v>R14</v>
      </c>
      <c r="B8" s="73">
        <f>homedepotledrbr!$AP60</f>
        <v>4.5</v>
      </c>
      <c r="C8" s="73">
        <f>homedepotledrbr!$AO60</f>
        <v>40</v>
      </c>
      <c r="D8" s="73">
        <f>homedepotledrbr!$S60</f>
        <v>80</v>
      </c>
      <c r="E8" s="73">
        <f>homedepotledrbr!$AE60</f>
        <v>300</v>
      </c>
      <c r="F8" s="74">
        <f>homedepotledrbr!$I60</f>
        <v>6.94</v>
      </c>
      <c r="G8" s="74"/>
      <c r="H8" s="73">
        <f>homedepotledrbr!$AG60</f>
        <v>1</v>
      </c>
      <c r="I8" s="74">
        <f t="shared" si="0"/>
        <v>6.94</v>
      </c>
      <c r="J8" s="73"/>
      <c r="K8" s="75">
        <f t="shared" si="1"/>
        <v>66.666666666666671</v>
      </c>
      <c r="L8" s="80">
        <f t="shared" si="2"/>
        <v>250.66666666666669</v>
      </c>
    </row>
    <row r="9" spans="1:18" x14ac:dyDescent="0.3">
      <c r="A9" s="72" t="str">
        <f>homedepotledrbr!$AA178</f>
        <v>R14</v>
      </c>
      <c r="B9" s="70"/>
      <c r="C9" s="70">
        <f>homedepotledrbr!$AO178</f>
        <v>40</v>
      </c>
      <c r="D9" s="70">
        <f>homedepotledrbr!$S178</f>
        <v>80</v>
      </c>
      <c r="E9" s="70">
        <f>homedepotledrbr!$AE178</f>
        <v>300</v>
      </c>
      <c r="F9" s="76">
        <f>homedepotledrbr!$I178</f>
        <v>0</v>
      </c>
      <c r="G9" s="76"/>
      <c r="H9" s="70">
        <f>homedepotledrbr!$AG178</f>
        <v>12</v>
      </c>
      <c r="I9" s="76"/>
      <c r="J9" s="70"/>
      <c r="K9" s="71" t="e">
        <f t="shared" si="1"/>
        <v>#DIV/0!</v>
      </c>
      <c r="L9" s="79" t="e">
        <f t="shared" si="2"/>
        <v>#DIV/0!</v>
      </c>
    </row>
    <row r="10" spans="1:18" x14ac:dyDescent="0.3">
      <c r="A10" s="77" t="str">
        <f>miscledbr!$K5</f>
        <v>R14</v>
      </c>
      <c r="B10" s="73">
        <f>miscledbr!$M5</f>
        <v>4.5</v>
      </c>
      <c r="C10" s="73">
        <f>miscledbr!$Q5</f>
        <v>40</v>
      </c>
      <c r="D10" s="73"/>
      <c r="E10" s="73">
        <f>miscledbr!$L5</f>
        <v>300</v>
      </c>
      <c r="F10" s="74">
        <f>miscledbr!$F5</f>
        <v>3.74</v>
      </c>
      <c r="G10" s="74"/>
      <c r="H10" s="73">
        <f>miscledbr!$N5</f>
        <v>1</v>
      </c>
      <c r="I10" s="74">
        <f t="shared" si="0"/>
        <v>3.74</v>
      </c>
      <c r="J10" s="73"/>
      <c r="K10" s="75">
        <f t="shared" si="1"/>
        <v>66.666666666666671</v>
      </c>
      <c r="L10" s="80">
        <f t="shared" si="2"/>
        <v>66.666666666666671</v>
      </c>
    </row>
    <row r="11" spans="1:18" x14ac:dyDescent="0.3">
      <c r="A11" s="78" t="str">
        <f>'1000bulbsledrbr'!$P52</f>
        <v>R20</v>
      </c>
      <c r="B11" s="70">
        <f>'1000bulbsledrbr'!$R52</f>
        <v>5</v>
      </c>
      <c r="C11" s="70">
        <f>'1000bulbsledrbr'!$W52</f>
        <v>45</v>
      </c>
      <c r="D11" s="70">
        <f>'1000bulbsledrbr'!$U52</f>
        <v>80</v>
      </c>
      <c r="E11" s="70">
        <f>'1000bulbsledrbr'!$Q52</f>
        <v>325</v>
      </c>
      <c r="F11" s="76">
        <f>'1000bulbsledrbr'!$J52</f>
        <v>2.13</v>
      </c>
      <c r="G11" s="76"/>
      <c r="H11" s="70">
        <f>'1000bulbsledrbr'!$T52</f>
        <v>1</v>
      </c>
      <c r="I11" s="76">
        <f t="shared" si="0"/>
        <v>2.13</v>
      </c>
      <c r="J11" s="70" t="str">
        <f>'1000bulbsledrbr'!$X52</f>
        <v>No</v>
      </c>
      <c r="K11" s="71">
        <f t="shared" si="1"/>
        <v>65</v>
      </c>
      <c r="L11" s="70"/>
    </row>
    <row r="12" spans="1:18" x14ac:dyDescent="0.3">
      <c r="A12" s="72" t="str">
        <f>homedepotledrbr!$AA162</f>
        <v>R20</v>
      </c>
      <c r="B12" s="73">
        <f>homedepotledrbr!$AP162</f>
        <v>5</v>
      </c>
      <c r="C12" s="73">
        <f>homedepotledrbr!$AO162</f>
        <v>45</v>
      </c>
      <c r="D12" s="73">
        <f>homedepotledrbr!$S162</f>
        <v>90</v>
      </c>
      <c r="E12" s="73">
        <f>homedepotledrbr!$AE162</f>
        <v>450</v>
      </c>
      <c r="F12" s="74">
        <f>homedepotledrbr!$I162</f>
        <v>3.77</v>
      </c>
      <c r="G12" s="74"/>
      <c r="H12" s="73">
        <f>homedepotledrbr!$AG162</f>
        <v>1</v>
      </c>
      <c r="I12" s="74">
        <f t="shared" si="0"/>
        <v>3.77</v>
      </c>
      <c r="J12" s="73"/>
      <c r="K12" s="75">
        <f t="shared" si="1"/>
        <v>90</v>
      </c>
      <c r="L12" s="80">
        <f t="shared" ref="L12:L20" si="3">2.3*D12+K12</f>
        <v>297</v>
      </c>
      <c r="N12" t="s">
        <v>2278</v>
      </c>
    </row>
    <row r="13" spans="1:18" x14ac:dyDescent="0.3">
      <c r="A13" s="77"/>
      <c r="B13" s="70"/>
      <c r="C13" s="70"/>
      <c r="D13" s="70"/>
      <c r="E13" s="70"/>
      <c r="F13" s="76"/>
      <c r="G13" s="76"/>
      <c r="H13" s="70"/>
      <c r="I13" s="76"/>
      <c r="J13" s="70"/>
      <c r="K13" s="71"/>
      <c r="L13" s="79"/>
    </row>
    <row r="14" spans="1:18" x14ac:dyDescent="0.3">
      <c r="A14" s="77" t="str">
        <f>miscledbr!$K31</f>
        <v>R16</v>
      </c>
      <c r="B14" s="73">
        <f>miscledbr!$M31</f>
        <v>5.5</v>
      </c>
      <c r="C14" s="73">
        <f>miscledbr!$Q31</f>
        <v>40</v>
      </c>
      <c r="D14" s="73"/>
      <c r="E14" s="73">
        <f>miscledbr!$L31</f>
        <v>400</v>
      </c>
      <c r="F14" s="74">
        <f>miscledbr!$F31</f>
        <v>4.49</v>
      </c>
      <c r="G14" s="74"/>
      <c r="H14" s="73">
        <f>miscledbr!$N31</f>
        <v>1</v>
      </c>
      <c r="I14" s="74">
        <f t="shared" si="0"/>
        <v>4.49</v>
      </c>
      <c r="J14" s="73"/>
      <c r="K14" s="75">
        <f t="shared" si="1"/>
        <v>72.727272727272734</v>
      </c>
      <c r="L14" s="80">
        <f t="shared" si="3"/>
        <v>72.727272727272734</v>
      </c>
    </row>
    <row r="15" spans="1:18" x14ac:dyDescent="0.3">
      <c r="A15" s="72" t="str">
        <f>homedepotledrbr!$AA8</f>
        <v>R20</v>
      </c>
      <c r="B15" s="70">
        <f>homedepotledrbr!$AP8</f>
        <v>6</v>
      </c>
      <c r="C15" s="70">
        <f>homedepotledrbr!$AO8</f>
        <v>45</v>
      </c>
      <c r="D15" s="70">
        <f>homedepotledrbr!$S8</f>
        <v>80</v>
      </c>
      <c r="E15" s="70">
        <f>homedepotledrbr!$AE8</f>
        <v>450</v>
      </c>
      <c r="F15" s="76">
        <f>homedepotledrbr!$I8</f>
        <v>24.99</v>
      </c>
      <c r="G15" s="76"/>
      <c r="H15" s="70">
        <f>homedepotledrbr!$AG8</f>
        <v>4</v>
      </c>
      <c r="I15" s="76">
        <f t="shared" si="0"/>
        <v>6.2474999999999996</v>
      </c>
      <c r="J15" s="70"/>
      <c r="K15" s="71">
        <f t="shared" si="1"/>
        <v>75</v>
      </c>
      <c r="L15" s="79">
        <f t="shared" si="3"/>
        <v>259</v>
      </c>
    </row>
    <row r="16" spans="1:18" x14ac:dyDescent="0.3">
      <c r="A16" s="72" t="str">
        <f>homedepotledrbr!$AA139</f>
        <v>R16</v>
      </c>
      <c r="B16" s="73">
        <f>homedepotledrbr!$AP139</f>
        <v>6</v>
      </c>
      <c r="C16" s="73">
        <f>homedepotledrbr!$AO139</f>
        <v>45</v>
      </c>
      <c r="D16" s="73">
        <f>homedepotledrbr!$S139</f>
        <v>80</v>
      </c>
      <c r="E16" s="73">
        <f>homedepotledrbr!$AE139</f>
        <v>450</v>
      </c>
      <c r="F16" s="74">
        <f>homedepotledrbr!$I139</f>
        <v>8.56</v>
      </c>
      <c r="G16" s="74"/>
      <c r="H16" s="73">
        <f>homedepotledrbr!$AG139</f>
        <v>1</v>
      </c>
      <c r="I16" s="74">
        <f t="shared" si="0"/>
        <v>8.56</v>
      </c>
      <c r="J16" s="73"/>
      <c r="K16" s="75">
        <f t="shared" si="1"/>
        <v>75</v>
      </c>
      <c r="L16" s="80">
        <f t="shared" si="3"/>
        <v>259</v>
      </c>
    </row>
    <row r="17" spans="1:12" x14ac:dyDescent="0.3">
      <c r="A17" s="72" t="str">
        <f>homedepotledrbr!$AA163</f>
        <v>R16</v>
      </c>
      <c r="B17" s="70">
        <f>homedepotledrbr!$AP163</f>
        <v>6</v>
      </c>
      <c r="C17" s="70">
        <f>homedepotledrbr!$AO163</f>
        <v>45</v>
      </c>
      <c r="D17" s="70">
        <f>homedepotledrbr!$S163</f>
        <v>80</v>
      </c>
      <c r="E17" s="70">
        <f>homedepotledrbr!$AE163</f>
        <v>450</v>
      </c>
      <c r="F17" s="76">
        <f>homedepotledrbr!$I163</f>
        <v>23.97</v>
      </c>
      <c r="G17" s="76"/>
      <c r="H17" s="70">
        <f>homedepotledrbr!$AG163</f>
        <v>4</v>
      </c>
      <c r="I17" s="76">
        <f t="shared" si="0"/>
        <v>5.9924999999999997</v>
      </c>
      <c r="J17" s="70"/>
      <c r="K17" s="71">
        <f t="shared" si="1"/>
        <v>75</v>
      </c>
      <c r="L17" s="79">
        <f t="shared" si="3"/>
        <v>259</v>
      </c>
    </row>
    <row r="18" spans="1:12" x14ac:dyDescent="0.3">
      <c r="A18" s="72" t="str">
        <f>homedepotledrbr!$AA175</f>
        <v>R20</v>
      </c>
      <c r="B18" s="73">
        <f>homedepotledrbr!$AP175</f>
        <v>6</v>
      </c>
      <c r="C18" s="73">
        <f>homedepotledrbr!$AO175</f>
        <v>45</v>
      </c>
      <c r="D18" s="73">
        <f>homedepotledrbr!$S175</f>
        <v>80</v>
      </c>
      <c r="E18" s="73">
        <f>homedepotledrbr!$AE175</f>
        <v>450</v>
      </c>
      <c r="F18" s="74">
        <f>homedepotledrbr!$I175</f>
        <v>5.97</v>
      </c>
      <c r="G18" s="74"/>
      <c r="H18" s="73">
        <f>homedepotledrbr!$AG175</f>
        <v>1</v>
      </c>
      <c r="I18" s="74">
        <f t="shared" si="0"/>
        <v>5.97</v>
      </c>
      <c r="J18" s="73"/>
      <c r="K18" s="75">
        <f t="shared" si="1"/>
        <v>75</v>
      </c>
      <c r="L18" s="80">
        <f t="shared" si="3"/>
        <v>259</v>
      </c>
    </row>
    <row r="19" spans="1:12" x14ac:dyDescent="0.3">
      <c r="A19" s="72" t="str">
        <f>homedepotledrbr!$AA26</f>
        <v>R16</v>
      </c>
      <c r="B19" s="70"/>
      <c r="C19" s="70">
        <f>homedepotledrbr!$AO26</f>
        <v>40</v>
      </c>
      <c r="D19" s="70">
        <f>homedepotledrbr!$S26</f>
        <v>80</v>
      </c>
      <c r="E19" s="70">
        <f>homedepotledrbr!$AE26</f>
        <v>400</v>
      </c>
      <c r="F19" s="76">
        <f>homedepotledrbr!$I26</f>
        <v>0</v>
      </c>
      <c r="G19" s="76"/>
      <c r="H19" s="70">
        <f>homedepotledrbr!$AG26</f>
        <v>12</v>
      </c>
      <c r="I19" s="76"/>
      <c r="J19" s="70"/>
      <c r="K19" s="71" t="e">
        <f t="shared" si="1"/>
        <v>#DIV/0!</v>
      </c>
      <c r="L19" s="79" t="e">
        <f t="shared" si="3"/>
        <v>#DIV/0!</v>
      </c>
    </row>
    <row r="20" spans="1:12" x14ac:dyDescent="0.3">
      <c r="A20" s="78" t="str">
        <f>'1000bulbsledrbr'!$P5</f>
        <v>R20</v>
      </c>
      <c r="B20" s="73">
        <f>'1000bulbsledrbr'!$R5</f>
        <v>6.5</v>
      </c>
      <c r="C20" s="73">
        <f>'1000bulbsledrbr'!$W5</f>
        <v>45</v>
      </c>
      <c r="D20" s="73">
        <f>'1000bulbsledrbr'!$U5</f>
        <v>82</v>
      </c>
      <c r="E20" s="73">
        <f>'1000bulbsledrbr'!$Q5</f>
        <v>500</v>
      </c>
      <c r="F20" s="74">
        <f>'1000bulbsledrbr'!$J5</f>
        <v>7.46</v>
      </c>
      <c r="G20" s="74"/>
      <c r="H20" s="73">
        <f>'1000bulbsledrbr'!$T5</f>
        <v>1</v>
      </c>
      <c r="I20" s="74">
        <f t="shared" si="0"/>
        <v>7.46</v>
      </c>
      <c r="J20" s="73" t="str">
        <f>'1000bulbsledrbr'!$X5</f>
        <v>Certified</v>
      </c>
      <c r="K20" s="75">
        <f t="shared" si="1"/>
        <v>76.92307692307692</v>
      </c>
      <c r="L20" s="80">
        <f t="shared" si="3"/>
        <v>265.52307692307693</v>
      </c>
    </row>
    <row r="21" spans="1:12" x14ac:dyDescent="0.3">
      <c r="A21" s="78" t="str">
        <f>'1000bulbsledrbr'!$P7</f>
        <v>R20</v>
      </c>
      <c r="B21" s="70">
        <f>'1000bulbsledrbr'!$R7</f>
        <v>6.5</v>
      </c>
      <c r="C21" s="70">
        <f>'1000bulbsledrbr'!$W7</f>
        <v>45</v>
      </c>
      <c r="D21" s="70">
        <f>'1000bulbsledrbr'!$U7</f>
        <v>82</v>
      </c>
      <c r="E21" s="70">
        <f>'1000bulbsledrbr'!$Q7</f>
        <v>500</v>
      </c>
      <c r="F21" s="76">
        <f>'1000bulbsledrbr'!$J7</f>
        <v>9.51</v>
      </c>
      <c r="G21" s="76"/>
      <c r="H21" s="70">
        <f>'1000bulbsledrbr'!$T7</f>
        <v>1</v>
      </c>
      <c r="I21" s="76">
        <f t="shared" si="0"/>
        <v>9.51</v>
      </c>
      <c r="J21" s="70" t="str">
        <f>'1000bulbsledrbr'!$X7</f>
        <v>No</v>
      </c>
      <c r="K21" s="71">
        <f t="shared" si="1"/>
        <v>76.92307692307692</v>
      </c>
      <c r="L21" s="70"/>
    </row>
    <row r="22" spans="1:12" x14ac:dyDescent="0.3">
      <c r="A22" s="72" t="str">
        <f>homedepotledrbr!$AA150</f>
        <v>R20</v>
      </c>
      <c r="B22" s="73">
        <f>homedepotledrbr!$AP150</f>
        <v>6.5</v>
      </c>
      <c r="C22" s="73">
        <f>homedepotledrbr!$AO150</f>
        <v>45</v>
      </c>
      <c r="D22" s="73">
        <f>homedepotledrbr!$S150</f>
        <v>80</v>
      </c>
      <c r="E22" s="73">
        <f>homedepotledrbr!$AE150</f>
        <v>480</v>
      </c>
      <c r="F22" s="74">
        <f>homedepotledrbr!$I150</f>
        <v>7.39</v>
      </c>
      <c r="G22" s="74"/>
      <c r="H22" s="73">
        <f>homedepotledrbr!$AG150</f>
        <v>2</v>
      </c>
      <c r="I22" s="74">
        <f t="shared" si="0"/>
        <v>3.6949999999999998</v>
      </c>
      <c r="J22" s="73"/>
      <c r="K22" s="75">
        <f t="shared" si="1"/>
        <v>73.84615384615384</v>
      </c>
      <c r="L22" s="80">
        <f t="shared" ref="L22:L35" si="4">2.3*D22+K22</f>
        <v>257.84615384615381</v>
      </c>
    </row>
    <row r="23" spans="1:12" x14ac:dyDescent="0.3">
      <c r="A23" s="77" t="str">
        <f>miscledbr!$K23</f>
        <v>R20</v>
      </c>
      <c r="B23" s="70">
        <f>miscledbr!$M23</f>
        <v>6.5</v>
      </c>
      <c r="C23" s="70">
        <f>miscledbr!$Q23</f>
        <v>45</v>
      </c>
      <c r="D23" s="70"/>
      <c r="E23" s="70">
        <f>miscledbr!$L23</f>
        <v>460</v>
      </c>
      <c r="F23" s="76">
        <f>miscledbr!$F23</f>
        <v>14.98</v>
      </c>
      <c r="G23" s="76"/>
      <c r="H23" s="70">
        <f>miscledbr!$N23</f>
        <v>2</v>
      </c>
      <c r="I23" s="76">
        <f t="shared" si="0"/>
        <v>7.49</v>
      </c>
      <c r="J23" s="70"/>
      <c r="K23" s="71">
        <f t="shared" si="1"/>
        <v>70.769230769230774</v>
      </c>
      <c r="L23" s="79">
        <f t="shared" si="4"/>
        <v>70.769230769230774</v>
      </c>
    </row>
    <row r="24" spans="1:12" x14ac:dyDescent="0.3">
      <c r="A24" s="77" t="str">
        <f>miscledbr!$K24</f>
        <v>R20</v>
      </c>
      <c r="B24" s="73">
        <f>miscledbr!$M24</f>
        <v>6.5</v>
      </c>
      <c r="C24" s="73">
        <f>miscledbr!$Q24</f>
        <v>45</v>
      </c>
      <c r="D24" s="73"/>
      <c r="E24" s="73">
        <f>miscledbr!$L24</f>
        <v>460</v>
      </c>
      <c r="F24" s="74">
        <f>miscledbr!$F24</f>
        <v>17.98</v>
      </c>
      <c r="G24" s="74"/>
      <c r="H24" s="73">
        <f>miscledbr!$N24</f>
        <v>2</v>
      </c>
      <c r="I24" s="74">
        <f t="shared" si="0"/>
        <v>8.99</v>
      </c>
      <c r="J24" s="73"/>
      <c r="K24" s="75">
        <f t="shared" si="1"/>
        <v>70.769230769230774</v>
      </c>
      <c r="L24" s="80">
        <f t="shared" si="4"/>
        <v>70.769230769230774</v>
      </c>
    </row>
    <row r="25" spans="1:12" x14ac:dyDescent="0.3">
      <c r="A25" s="72" t="str">
        <f>homedepotledrbr!$AA27</f>
        <v>R20</v>
      </c>
      <c r="B25" s="70"/>
      <c r="C25" s="70">
        <f>homedepotledrbr!$AO27</f>
        <v>50</v>
      </c>
      <c r="D25" s="70">
        <f>homedepotledrbr!$S27</f>
        <v>80</v>
      </c>
      <c r="E25" s="70">
        <f>homedepotledrbr!$AE27</f>
        <v>540</v>
      </c>
      <c r="F25" s="76">
        <f>homedepotledrbr!$I27</f>
        <v>0</v>
      </c>
      <c r="G25" s="76"/>
      <c r="H25" s="70">
        <f>homedepotledrbr!$AG27</f>
        <v>6</v>
      </c>
      <c r="I25" s="76"/>
      <c r="J25" s="70"/>
      <c r="K25" s="71" t="e">
        <f t="shared" si="1"/>
        <v>#DIV/0!</v>
      </c>
      <c r="L25" s="79" t="e">
        <f t="shared" si="4"/>
        <v>#DIV/0!</v>
      </c>
    </row>
    <row r="26" spans="1:12" x14ac:dyDescent="0.3">
      <c r="A26" s="72" t="str">
        <f>homedepotledrbr!$AA69</f>
        <v>R20</v>
      </c>
      <c r="B26" s="73">
        <f>homedepotledrbr!$AP69</f>
        <v>6.5</v>
      </c>
      <c r="C26" s="73">
        <f>homedepotledrbr!$AO69</f>
        <v>50</v>
      </c>
      <c r="D26" s="73">
        <f>homedepotledrbr!$S69</f>
        <v>80</v>
      </c>
      <c r="E26" s="73">
        <f>homedepotledrbr!$AE69</f>
        <v>540</v>
      </c>
      <c r="F26" s="74">
        <f>homedepotledrbr!$I69</f>
        <v>4.43</v>
      </c>
      <c r="G26" s="74"/>
      <c r="H26" s="73">
        <f>homedepotledrbr!$AG69</f>
        <v>1</v>
      </c>
      <c r="I26" s="74">
        <f t="shared" si="0"/>
        <v>4.43</v>
      </c>
      <c r="J26" s="73"/>
      <c r="K26" s="75">
        <f t="shared" si="1"/>
        <v>83.07692307692308</v>
      </c>
      <c r="L26" s="80">
        <f t="shared" si="4"/>
        <v>267.07692307692309</v>
      </c>
    </row>
    <row r="27" spans="1:12" x14ac:dyDescent="0.3">
      <c r="A27" s="72" t="str">
        <f>homedepotledrbr!$AA80</f>
        <v>R20</v>
      </c>
      <c r="B27" s="70">
        <f>homedepotledrbr!$AP80</f>
        <v>6.5</v>
      </c>
      <c r="C27" s="70">
        <f>homedepotledrbr!$AO80</f>
        <v>50</v>
      </c>
      <c r="D27" s="70">
        <f>homedepotledrbr!$S80</f>
        <v>80</v>
      </c>
      <c r="E27" s="70">
        <f>homedepotledrbr!$AE80</f>
        <v>525</v>
      </c>
      <c r="F27" s="76">
        <f>homedepotledrbr!$I80</f>
        <v>6.59</v>
      </c>
      <c r="G27" s="76"/>
      <c r="H27" s="70">
        <f>homedepotledrbr!$AG80</f>
        <v>1</v>
      </c>
      <c r="I27" s="76">
        <f t="shared" si="0"/>
        <v>6.59</v>
      </c>
      <c r="J27" s="70"/>
      <c r="K27" s="71">
        <f t="shared" si="1"/>
        <v>80.769230769230774</v>
      </c>
      <c r="L27" s="79">
        <f t="shared" si="4"/>
        <v>264.76923076923077</v>
      </c>
    </row>
    <row r="28" spans="1:12" x14ac:dyDescent="0.3">
      <c r="A28" s="72" t="str">
        <f>homedepotledrbr!$AA134</f>
        <v>R20</v>
      </c>
      <c r="B28" s="73">
        <f>homedepotledrbr!$AP134</f>
        <v>6.5</v>
      </c>
      <c r="C28" s="73">
        <f>homedepotledrbr!$AO134</f>
        <v>50</v>
      </c>
      <c r="D28" s="73">
        <f>homedepotledrbr!$S134</f>
        <v>82</v>
      </c>
      <c r="E28" s="73">
        <f>homedepotledrbr!$AE134</f>
        <v>525</v>
      </c>
      <c r="F28" s="74">
        <f>homedepotledrbr!$I134</f>
        <v>8.77</v>
      </c>
      <c r="G28" s="74"/>
      <c r="H28" s="73">
        <f>homedepotledrbr!$AG134</f>
        <v>1</v>
      </c>
      <c r="I28" s="74">
        <f t="shared" si="0"/>
        <v>8.77</v>
      </c>
      <c r="J28" s="73"/>
      <c r="K28" s="75">
        <f t="shared" si="1"/>
        <v>80.769230769230774</v>
      </c>
      <c r="L28" s="80">
        <f t="shared" si="4"/>
        <v>269.36923076923074</v>
      </c>
    </row>
    <row r="29" spans="1:12" x14ac:dyDescent="0.3">
      <c r="A29" s="72" t="str">
        <f>homedepotledrbr!$AA143</f>
        <v>R20</v>
      </c>
      <c r="B29" s="70">
        <f>homedepotledrbr!$AP143</f>
        <v>6.5</v>
      </c>
      <c r="C29" s="70">
        <f>homedepotledrbr!$AO143</f>
        <v>50</v>
      </c>
      <c r="D29" s="70">
        <f>homedepotledrbr!$S143</f>
        <v>80</v>
      </c>
      <c r="E29" s="70">
        <f>homedepotledrbr!$AE143</f>
        <v>525</v>
      </c>
      <c r="F29" s="76">
        <f>homedepotledrbr!$I143</f>
        <v>4.3600000000000003</v>
      </c>
      <c r="G29" s="76"/>
      <c r="H29" s="70">
        <f>homedepotledrbr!$AG143</f>
        <v>1</v>
      </c>
      <c r="I29" s="76">
        <f t="shared" si="0"/>
        <v>4.3600000000000003</v>
      </c>
      <c r="J29" s="70"/>
      <c r="K29" s="71">
        <f t="shared" si="1"/>
        <v>80.769230769230774</v>
      </c>
      <c r="L29" s="79">
        <f t="shared" si="4"/>
        <v>264.76923076923077</v>
      </c>
    </row>
    <row r="30" spans="1:12" x14ac:dyDescent="0.3">
      <c r="A30" s="72" t="str">
        <f>homedepotledrbr!$AA144</f>
        <v>R20</v>
      </c>
      <c r="B30" s="73">
        <f>homedepotledrbr!$AP144</f>
        <v>6.5</v>
      </c>
      <c r="C30" s="73">
        <f>homedepotledrbr!$AO144</f>
        <v>50</v>
      </c>
      <c r="D30" s="73">
        <f>homedepotledrbr!$S144</f>
        <v>80</v>
      </c>
      <c r="E30" s="73">
        <f>homedepotledrbr!$AE144</f>
        <v>525</v>
      </c>
      <c r="F30" s="74">
        <f>homedepotledrbr!$I144</f>
        <v>39.97</v>
      </c>
      <c r="G30" s="74"/>
      <c r="H30" s="73">
        <f>homedepotledrbr!$AG144</f>
        <v>6</v>
      </c>
      <c r="I30" s="74">
        <f t="shared" si="0"/>
        <v>6.6616666666666662</v>
      </c>
      <c r="J30" s="73"/>
      <c r="K30" s="75">
        <f t="shared" si="1"/>
        <v>80.769230769230774</v>
      </c>
      <c r="L30" s="80">
        <f t="shared" si="4"/>
        <v>264.76923076923077</v>
      </c>
    </row>
    <row r="31" spans="1:12" x14ac:dyDescent="0.3">
      <c r="A31" s="78" t="str">
        <f>'1000bulbsledrbr'!$P61</f>
        <v>R20</v>
      </c>
      <c r="B31" s="70">
        <f>'1000bulbsledrbr'!$R61</f>
        <v>7</v>
      </c>
      <c r="C31" s="70">
        <f>'1000bulbsledrbr'!$W61</f>
        <v>45</v>
      </c>
      <c r="D31" s="70">
        <f>'1000bulbsledrbr'!$U61</f>
        <v>80</v>
      </c>
      <c r="E31" s="70">
        <f>'1000bulbsledrbr'!$Q61</f>
        <v>500</v>
      </c>
      <c r="F31" s="76">
        <f>'1000bulbsledrbr'!$J61</f>
        <v>5.99</v>
      </c>
      <c r="G31" s="76"/>
      <c r="H31" s="70">
        <f>'1000bulbsledrbr'!$T61</f>
        <v>1</v>
      </c>
      <c r="I31" s="76">
        <f t="shared" si="0"/>
        <v>5.99</v>
      </c>
      <c r="J31" s="70" t="str">
        <f>'1000bulbsledrbr'!$X61</f>
        <v>Certified</v>
      </c>
      <c r="K31" s="71">
        <f t="shared" si="1"/>
        <v>71.428571428571431</v>
      </c>
      <c r="L31" s="79">
        <f t="shared" si="4"/>
        <v>255.42857142857144</v>
      </c>
    </row>
    <row r="32" spans="1:12" x14ac:dyDescent="0.3">
      <c r="A32" s="72" t="str">
        <f>homedepotledrbr!$AA87</f>
        <v>R20</v>
      </c>
      <c r="B32" s="73">
        <f>homedepotledrbr!$AP87</f>
        <v>7</v>
      </c>
      <c r="C32" s="73">
        <f>homedepotledrbr!$AO87</f>
        <v>45</v>
      </c>
      <c r="D32" s="73">
        <f>homedepotledrbr!$S87</f>
        <v>80</v>
      </c>
      <c r="E32" s="73">
        <f>homedepotledrbr!$AE87</f>
        <v>450</v>
      </c>
      <c r="F32" s="74">
        <f>homedepotledrbr!$I87</f>
        <v>4.99</v>
      </c>
      <c r="G32" s="74"/>
      <c r="H32" s="73">
        <f>homedepotledrbr!$AG87</f>
        <v>1</v>
      </c>
      <c r="I32" s="74">
        <f t="shared" si="0"/>
        <v>4.99</v>
      </c>
      <c r="J32" s="73"/>
      <c r="K32" s="75">
        <f t="shared" si="1"/>
        <v>64.285714285714292</v>
      </c>
      <c r="L32" s="80">
        <f t="shared" si="4"/>
        <v>248.28571428571428</v>
      </c>
    </row>
    <row r="33" spans="1:14" x14ac:dyDescent="0.3">
      <c r="A33" s="72" t="str">
        <f>homedepotledrbr!$AA88</f>
        <v>R20</v>
      </c>
      <c r="B33" s="70">
        <f>homedepotledrbr!$AP88</f>
        <v>7</v>
      </c>
      <c r="C33" s="70">
        <f>homedepotledrbr!$AO88</f>
        <v>45</v>
      </c>
      <c r="D33" s="70">
        <f>homedepotledrbr!$S88</f>
        <v>80</v>
      </c>
      <c r="E33" s="70">
        <f>homedepotledrbr!$AE88</f>
        <v>500</v>
      </c>
      <c r="F33" s="76">
        <f>homedepotledrbr!$I88</f>
        <v>5.65</v>
      </c>
      <c r="G33" s="76"/>
      <c r="H33" s="70">
        <f>homedepotledrbr!$AG88</f>
        <v>1</v>
      </c>
      <c r="I33" s="76">
        <f t="shared" si="0"/>
        <v>5.65</v>
      </c>
      <c r="J33" s="70"/>
      <c r="K33" s="71">
        <f t="shared" si="1"/>
        <v>71.428571428571431</v>
      </c>
      <c r="L33" s="79">
        <f t="shared" si="4"/>
        <v>255.42857142857144</v>
      </c>
    </row>
    <row r="34" spans="1:14" x14ac:dyDescent="0.3">
      <c r="A34" s="72" t="str">
        <f>homedepotledrbr!$AA96</f>
        <v>R20</v>
      </c>
      <c r="B34" s="73">
        <f>homedepotledrbr!$AP96</f>
        <v>7</v>
      </c>
      <c r="C34" s="73">
        <f>homedepotledrbr!$AO96</f>
        <v>45</v>
      </c>
      <c r="D34" s="73">
        <f>homedepotledrbr!$S96</f>
        <v>80</v>
      </c>
      <c r="E34" s="73">
        <f>homedepotledrbr!$AE96</f>
        <v>500</v>
      </c>
      <c r="F34" s="74">
        <f>homedepotledrbr!$I96</f>
        <v>5.99</v>
      </c>
      <c r="G34" s="74"/>
      <c r="H34" s="73">
        <f>homedepotledrbr!$AG96</f>
        <v>1</v>
      </c>
      <c r="I34" s="74">
        <f t="shared" si="0"/>
        <v>5.99</v>
      </c>
      <c r="J34" s="73"/>
      <c r="K34" s="75">
        <f t="shared" si="1"/>
        <v>71.428571428571431</v>
      </c>
      <c r="L34" s="80">
        <f t="shared" si="4"/>
        <v>255.42857142857144</v>
      </c>
    </row>
    <row r="35" spans="1:14" x14ac:dyDescent="0.3">
      <c r="A35" s="78" t="str">
        <f>'1000bulbsledrbr'!$P35</f>
        <v>BR20</v>
      </c>
      <c r="B35" s="70">
        <f>'1000bulbsledrbr'!$R35</f>
        <v>7</v>
      </c>
      <c r="C35" s="70">
        <f>'1000bulbsledrbr'!$W35</f>
        <v>50</v>
      </c>
      <c r="D35" s="70">
        <f>'1000bulbsledrbr'!$U35</f>
        <v>82</v>
      </c>
      <c r="E35" s="70">
        <f>'1000bulbsledrbr'!$Q35</f>
        <v>525</v>
      </c>
      <c r="F35" s="76">
        <f>'1000bulbsledrbr'!$J35</f>
        <v>4.29</v>
      </c>
      <c r="G35" s="76"/>
      <c r="H35" s="70">
        <f>'1000bulbsledrbr'!$T35</f>
        <v>1</v>
      </c>
      <c r="I35" s="76">
        <f t="shared" si="0"/>
        <v>4.29</v>
      </c>
      <c r="J35" s="70" t="str">
        <f>'1000bulbsledrbr'!$X35</f>
        <v>Certified</v>
      </c>
      <c r="K35" s="71">
        <f t="shared" si="1"/>
        <v>75</v>
      </c>
      <c r="L35" s="79">
        <f t="shared" si="4"/>
        <v>263.60000000000002</v>
      </c>
      <c r="N35" t="s">
        <v>2277</v>
      </c>
    </row>
    <row r="36" spans="1:14" x14ac:dyDescent="0.3">
      <c r="A36" s="78" t="str">
        <f>'1000bulbsledrbr'!$P37</f>
        <v>BR20</v>
      </c>
      <c r="B36" s="73">
        <f>'1000bulbsledrbr'!$R37</f>
        <v>7</v>
      </c>
      <c r="C36" s="73">
        <f>'1000bulbsledrbr'!$W37</f>
        <v>50</v>
      </c>
      <c r="D36" s="73">
        <f>'1000bulbsledrbr'!$U37</f>
        <v>80</v>
      </c>
      <c r="E36" s="73">
        <f>'1000bulbsledrbr'!$Q37</f>
        <v>550</v>
      </c>
      <c r="F36" s="74">
        <f>'1000bulbsledrbr'!$J37</f>
        <v>3.99</v>
      </c>
      <c r="G36" s="74"/>
      <c r="H36" s="73">
        <f>'1000bulbsledrbr'!$T37</f>
        <v>1</v>
      </c>
      <c r="I36" s="74">
        <f t="shared" si="0"/>
        <v>3.99</v>
      </c>
      <c r="J36" s="73" t="str">
        <f>'1000bulbsledrbr'!$X37</f>
        <v>No</v>
      </c>
      <c r="K36" s="75">
        <f t="shared" si="1"/>
        <v>78.571428571428569</v>
      </c>
      <c r="L36" s="73"/>
    </row>
    <row r="37" spans="1:14" x14ac:dyDescent="0.3">
      <c r="A37" s="78" t="str">
        <f>'1000bulbsledrbr'!$P45</f>
        <v>BR20</v>
      </c>
      <c r="B37" s="70">
        <f>'1000bulbsledrbr'!$R45</f>
        <v>7</v>
      </c>
      <c r="C37" s="70">
        <f>'1000bulbsledrbr'!$W45</f>
        <v>50</v>
      </c>
      <c r="D37" s="70">
        <f>'1000bulbsledrbr'!$U45</f>
        <v>90</v>
      </c>
      <c r="E37" s="70">
        <f>'1000bulbsledrbr'!$Q45</f>
        <v>525</v>
      </c>
      <c r="F37" s="76">
        <f>'1000bulbsledrbr'!$J45</f>
        <v>3.3</v>
      </c>
      <c r="G37" s="76"/>
      <c r="H37" s="70">
        <f>'1000bulbsledrbr'!$T45</f>
        <v>1</v>
      </c>
      <c r="I37" s="76">
        <f t="shared" si="0"/>
        <v>3.3</v>
      </c>
      <c r="J37" s="70" t="str">
        <f>'1000bulbsledrbr'!$X45</f>
        <v>Certified</v>
      </c>
      <c r="K37" s="71">
        <f t="shared" si="1"/>
        <v>75</v>
      </c>
      <c r="L37" s="79">
        <f t="shared" ref="L37:L49" si="5">2.3*D37+K37</f>
        <v>282</v>
      </c>
    </row>
    <row r="38" spans="1:14" x14ac:dyDescent="0.3">
      <c r="A38" s="78" t="str">
        <f>'1000bulbsledrbr'!$P69</f>
        <v>R20</v>
      </c>
      <c r="B38" s="73">
        <f>'1000bulbsledrbr'!$R69</f>
        <v>7</v>
      </c>
      <c r="C38" s="73">
        <f>'1000bulbsledrbr'!$W69</f>
        <v>50</v>
      </c>
      <c r="D38" s="73">
        <f>'1000bulbsledrbr'!$U69</f>
        <v>82</v>
      </c>
      <c r="E38" s="73">
        <f>'1000bulbsledrbr'!$Q69</f>
        <v>540</v>
      </c>
      <c r="F38" s="74">
        <f>'1000bulbsledrbr'!$J69</f>
        <v>4.68</v>
      </c>
      <c r="G38" s="74"/>
      <c r="H38" s="73">
        <f>'1000bulbsledrbr'!$T69</f>
        <v>1</v>
      </c>
      <c r="I38" s="74">
        <f t="shared" si="0"/>
        <v>4.68</v>
      </c>
      <c r="J38" s="73" t="str">
        <f>'1000bulbsledrbr'!$X69</f>
        <v>Certified</v>
      </c>
      <c r="K38" s="75">
        <f t="shared" si="1"/>
        <v>77.142857142857139</v>
      </c>
      <c r="L38" s="80">
        <f t="shared" si="5"/>
        <v>265.74285714285713</v>
      </c>
    </row>
    <row r="39" spans="1:14" x14ac:dyDescent="0.3">
      <c r="A39" s="72" t="str">
        <f>homedepotledrbr!$AA33</f>
        <v>R20</v>
      </c>
      <c r="B39" s="70"/>
      <c r="C39" s="70">
        <f>homedepotledrbr!$AO33</f>
        <v>50</v>
      </c>
      <c r="D39" s="70">
        <f>homedepotledrbr!$S33</f>
        <v>80</v>
      </c>
      <c r="E39" s="70">
        <f>homedepotledrbr!$AE33</f>
        <v>550</v>
      </c>
      <c r="F39" s="76">
        <f>homedepotledrbr!$I33</f>
        <v>0</v>
      </c>
      <c r="G39" s="76"/>
      <c r="H39" s="70">
        <f>homedepotledrbr!$AG33</f>
        <v>1</v>
      </c>
      <c r="I39" s="76"/>
      <c r="J39" s="70"/>
      <c r="K39" s="71" t="e">
        <f t="shared" si="1"/>
        <v>#DIV/0!</v>
      </c>
      <c r="L39" s="79" t="e">
        <f t="shared" si="5"/>
        <v>#DIV/0!</v>
      </c>
    </row>
    <row r="40" spans="1:14" x14ac:dyDescent="0.3">
      <c r="A40" s="72" t="str">
        <f>homedepotledrbr!$AA61</f>
        <v>R20</v>
      </c>
      <c r="B40" s="73"/>
      <c r="C40" s="73">
        <f>homedepotledrbr!$AO61</f>
        <v>50</v>
      </c>
      <c r="D40" s="73">
        <f>homedepotledrbr!$S61</f>
        <v>80</v>
      </c>
      <c r="E40" s="73">
        <f>homedepotledrbr!$AE61</f>
        <v>550</v>
      </c>
      <c r="F40" s="74">
        <f>homedepotledrbr!$I61</f>
        <v>0</v>
      </c>
      <c r="G40" s="74"/>
      <c r="H40" s="73">
        <f>homedepotledrbr!$AG61</f>
        <v>1</v>
      </c>
      <c r="I40" s="74"/>
      <c r="J40" s="73"/>
      <c r="K40" s="75" t="e">
        <f t="shared" si="1"/>
        <v>#DIV/0!</v>
      </c>
      <c r="L40" s="80" t="e">
        <f t="shared" si="5"/>
        <v>#DIV/0!</v>
      </c>
    </row>
    <row r="41" spans="1:14" x14ac:dyDescent="0.3">
      <c r="A41" s="72" t="str">
        <f>homedepotledrbr!$AA79</f>
        <v>R20</v>
      </c>
      <c r="B41" s="70"/>
      <c r="C41" s="70">
        <f>homedepotledrbr!$AO79</f>
        <v>50</v>
      </c>
      <c r="D41" s="70">
        <f>homedepotledrbr!$S79</f>
        <v>80</v>
      </c>
      <c r="E41" s="70">
        <f>homedepotledrbr!$AE79</f>
        <v>500</v>
      </c>
      <c r="F41" s="76">
        <f>homedepotledrbr!$I79</f>
        <v>0</v>
      </c>
      <c r="G41" s="76"/>
      <c r="H41" s="70">
        <f>homedepotledrbr!$AG79</f>
        <v>3</v>
      </c>
      <c r="I41" s="76"/>
      <c r="J41" s="70"/>
      <c r="K41" s="71" t="e">
        <f t="shared" si="1"/>
        <v>#DIV/0!</v>
      </c>
      <c r="L41" s="79" t="e">
        <f t="shared" si="5"/>
        <v>#DIV/0!</v>
      </c>
    </row>
    <row r="42" spans="1:14" x14ac:dyDescent="0.3">
      <c r="A42" s="72" t="str">
        <f>homedepotledrbr!$AA81</f>
        <v>R20</v>
      </c>
      <c r="B42" s="73"/>
      <c r="C42" s="73">
        <f>homedepotledrbr!$AO81</f>
        <v>50</v>
      </c>
      <c r="D42" s="73">
        <f>homedepotledrbr!$S81</f>
        <v>80</v>
      </c>
      <c r="E42" s="73">
        <f>homedepotledrbr!$AE81</f>
        <v>550</v>
      </c>
      <c r="F42" s="74">
        <f>homedepotledrbr!$I81</f>
        <v>0</v>
      </c>
      <c r="G42" s="74"/>
      <c r="H42" s="73">
        <f>homedepotledrbr!$AG81</f>
        <v>6</v>
      </c>
      <c r="I42" s="74"/>
      <c r="J42" s="73"/>
      <c r="K42" s="75" t="e">
        <f t="shared" si="1"/>
        <v>#DIV/0!</v>
      </c>
      <c r="L42" s="80" t="e">
        <f t="shared" si="5"/>
        <v>#DIV/0!</v>
      </c>
    </row>
    <row r="43" spans="1:14" x14ac:dyDescent="0.3">
      <c r="A43" s="77" t="str">
        <f>miscledbr!$K7</f>
        <v>R20</v>
      </c>
      <c r="B43" s="70"/>
      <c r="C43" s="70">
        <f>miscledbr!$Q7</f>
        <v>50</v>
      </c>
      <c r="D43" s="70"/>
      <c r="E43" s="70">
        <f>miscledbr!$L7</f>
        <v>550</v>
      </c>
      <c r="F43" s="76">
        <f>miscledbr!$F7</f>
        <v>0</v>
      </c>
      <c r="G43" s="76"/>
      <c r="H43" s="70">
        <f>miscledbr!$N7</f>
        <v>1</v>
      </c>
      <c r="I43" s="76"/>
      <c r="J43" s="70"/>
      <c r="K43" s="71" t="e">
        <f t="shared" si="1"/>
        <v>#DIV/0!</v>
      </c>
      <c r="L43" s="79" t="e">
        <f t="shared" si="5"/>
        <v>#DIV/0!</v>
      </c>
    </row>
    <row r="44" spans="1:14" x14ac:dyDescent="0.3">
      <c r="A44" s="77" t="str">
        <f>miscledbr!$K34</f>
        <v>R20</v>
      </c>
      <c r="B44" s="73">
        <f>miscledbr!$M34</f>
        <v>7</v>
      </c>
      <c r="C44" s="73">
        <f>miscledbr!$Q34</f>
        <v>50</v>
      </c>
      <c r="D44" s="73"/>
      <c r="E44" s="73">
        <f>miscledbr!$L34</f>
        <v>500</v>
      </c>
      <c r="F44" s="74">
        <f>miscledbr!$F34</f>
        <v>2.4900000000000002</v>
      </c>
      <c r="G44" s="74"/>
      <c r="H44" s="73">
        <f>miscledbr!$N34</f>
        <v>1</v>
      </c>
      <c r="I44" s="74">
        <f t="shared" si="0"/>
        <v>2.4900000000000002</v>
      </c>
      <c r="J44" s="73"/>
      <c r="K44" s="75">
        <f t="shared" si="1"/>
        <v>71.428571428571431</v>
      </c>
      <c r="L44" s="80">
        <f t="shared" si="5"/>
        <v>71.428571428571431</v>
      </c>
    </row>
    <row r="45" spans="1:14" x14ac:dyDescent="0.3">
      <c r="A45" s="78" t="str">
        <f>'1000bulbsledrbr'!$P46</f>
        <v>BR30</v>
      </c>
      <c r="B45" s="70">
        <f>'1000bulbsledrbr'!$R46</f>
        <v>7</v>
      </c>
      <c r="C45" s="70">
        <f>'1000bulbsledrbr'!$W46</f>
        <v>65</v>
      </c>
      <c r="D45" s="70">
        <f>'1000bulbsledrbr'!$U46</f>
        <v>85</v>
      </c>
      <c r="E45" s="70">
        <f>'1000bulbsledrbr'!$Q46</f>
        <v>670</v>
      </c>
      <c r="F45" s="76">
        <f>'1000bulbsledrbr'!$J46</f>
        <v>9.33</v>
      </c>
      <c r="G45" s="76"/>
      <c r="H45" s="70">
        <f>'1000bulbsledrbr'!$T46</f>
        <v>1</v>
      </c>
      <c r="I45" s="76">
        <f t="shared" si="0"/>
        <v>9.33</v>
      </c>
      <c r="J45" s="70" t="str">
        <f>'1000bulbsledrbr'!$X46</f>
        <v>Certified</v>
      </c>
      <c r="K45" s="71">
        <f t="shared" si="1"/>
        <v>95.714285714285708</v>
      </c>
      <c r="L45" s="79">
        <f t="shared" si="5"/>
        <v>291.21428571428567</v>
      </c>
    </row>
    <row r="46" spans="1:14" x14ac:dyDescent="0.3">
      <c r="A46" s="72" t="str">
        <f>homedepotledrbr!$AA31</f>
        <v>BR30</v>
      </c>
      <c r="B46" s="73"/>
      <c r="C46" s="73">
        <f>homedepotledrbr!$AO31</f>
        <v>65</v>
      </c>
      <c r="D46" s="73">
        <f>homedepotledrbr!$S31</f>
        <v>85</v>
      </c>
      <c r="E46" s="73">
        <f>homedepotledrbr!$AE31</f>
        <v>670</v>
      </c>
      <c r="F46" s="74">
        <f>homedepotledrbr!$I31</f>
        <v>0</v>
      </c>
      <c r="G46" s="74"/>
      <c r="H46" s="73">
        <f>homedepotledrbr!$AG31</f>
        <v>2</v>
      </c>
      <c r="I46" s="74"/>
      <c r="J46" s="73"/>
      <c r="K46" s="75" t="e">
        <f t="shared" si="1"/>
        <v>#DIV/0!</v>
      </c>
      <c r="L46" s="80" t="e">
        <f t="shared" si="5"/>
        <v>#DIV/0!</v>
      </c>
    </row>
    <row r="47" spans="1:14" x14ac:dyDescent="0.3">
      <c r="A47" s="72" t="str">
        <f>homedepotledrbr!$AA176</f>
        <v>BR30</v>
      </c>
      <c r="B47" s="70">
        <f>homedepotledrbr!$AP176</f>
        <v>7.2</v>
      </c>
      <c r="C47" s="70">
        <f>homedepotledrbr!$AO176</f>
        <v>65</v>
      </c>
      <c r="D47" s="70">
        <f>homedepotledrbr!$S176</f>
        <v>90</v>
      </c>
      <c r="E47" s="70">
        <f>homedepotledrbr!$AE176</f>
        <v>650</v>
      </c>
      <c r="F47" s="76">
        <f>homedepotledrbr!$I176</f>
        <v>8.5299999999999994</v>
      </c>
      <c r="G47" s="76"/>
      <c r="H47" s="70">
        <f>homedepotledrbr!$AG176</f>
        <v>2</v>
      </c>
      <c r="I47" s="76">
        <f t="shared" si="0"/>
        <v>4.2649999999999997</v>
      </c>
      <c r="J47" s="70"/>
      <c r="K47" s="71">
        <f t="shared" si="1"/>
        <v>90.277777777777771</v>
      </c>
      <c r="L47" s="79">
        <f t="shared" si="5"/>
        <v>297.27777777777771</v>
      </c>
    </row>
    <row r="48" spans="1:14" x14ac:dyDescent="0.3">
      <c r="A48" s="72" t="str">
        <f>homedepotledrbr!$AA72</f>
        <v>R20</v>
      </c>
      <c r="B48" s="73"/>
      <c r="C48" s="73">
        <f>homedepotledrbr!$AO72</f>
        <v>45</v>
      </c>
      <c r="D48" s="73">
        <f>homedepotledrbr!$S72</f>
        <v>80</v>
      </c>
      <c r="E48" s="73">
        <f>homedepotledrbr!$AE72</f>
        <v>450</v>
      </c>
      <c r="F48" s="74">
        <f>homedepotledrbr!$I72</f>
        <v>0</v>
      </c>
      <c r="G48" s="74"/>
      <c r="H48" s="73">
        <f>homedepotledrbr!$AG72</f>
        <v>6</v>
      </c>
      <c r="I48" s="74"/>
      <c r="J48" s="73"/>
      <c r="K48" s="75" t="e">
        <f t="shared" si="1"/>
        <v>#DIV/0!</v>
      </c>
      <c r="L48" s="80" t="e">
        <f t="shared" si="5"/>
        <v>#DIV/0!</v>
      </c>
    </row>
    <row r="49" spans="1:16" x14ac:dyDescent="0.3">
      <c r="A49" s="72" t="str">
        <f>homedepotledrbr!$AA171</f>
        <v>R20</v>
      </c>
      <c r="B49" s="70"/>
      <c r="C49" s="70">
        <f>homedepotledrbr!$AO171</f>
        <v>45</v>
      </c>
      <c r="D49" s="70">
        <f>homedepotledrbr!$S171</f>
        <v>80</v>
      </c>
      <c r="E49" s="70">
        <f>homedepotledrbr!$AE171</f>
        <v>450</v>
      </c>
      <c r="F49" s="76">
        <f>homedepotledrbr!$I171</f>
        <v>0</v>
      </c>
      <c r="G49" s="76"/>
      <c r="H49" s="70">
        <f>homedepotledrbr!$AG171</f>
        <v>6</v>
      </c>
      <c r="I49" s="76"/>
      <c r="J49" s="70"/>
      <c r="K49" s="71" t="e">
        <f t="shared" si="1"/>
        <v>#DIV/0!</v>
      </c>
      <c r="L49" s="79" t="e">
        <f t="shared" si="5"/>
        <v>#DIV/0!</v>
      </c>
    </row>
    <row r="50" spans="1:16" x14ac:dyDescent="0.3">
      <c r="A50" s="78" t="str">
        <f>'1000bulbsledrbr'!$P10</f>
        <v>R20</v>
      </c>
      <c r="B50" s="73">
        <f>'1000bulbsledrbr'!$R10</f>
        <v>7.5</v>
      </c>
      <c r="C50" s="73">
        <f>'1000bulbsledrbr'!$W10</f>
        <v>50</v>
      </c>
      <c r="D50" s="73">
        <f>'1000bulbsledrbr'!$U10</f>
        <v>80</v>
      </c>
      <c r="E50" s="73">
        <f>'1000bulbsledrbr'!$Q10</f>
        <v>500</v>
      </c>
      <c r="F50" s="74">
        <f>'1000bulbsledrbr'!$J10</f>
        <v>3.59</v>
      </c>
      <c r="G50" s="74"/>
      <c r="H50" s="73">
        <f>'1000bulbsledrbr'!$T10</f>
        <v>1</v>
      </c>
      <c r="I50" s="74">
        <f t="shared" si="0"/>
        <v>3.59</v>
      </c>
      <c r="J50" s="73" t="str">
        <f>'1000bulbsledrbr'!$X10</f>
        <v>No</v>
      </c>
      <c r="K50" s="75">
        <f t="shared" si="1"/>
        <v>66.666666666666671</v>
      </c>
      <c r="L50" s="73"/>
    </row>
    <row r="51" spans="1:16" x14ac:dyDescent="0.3">
      <c r="A51" s="72" t="str">
        <f>homedepotledrbr!$AA54</f>
        <v>R20</v>
      </c>
      <c r="B51" s="70">
        <f>homedepotledrbr!$AP54</f>
        <v>7.5</v>
      </c>
      <c r="C51" s="70">
        <f>homedepotledrbr!$AO54</f>
        <v>50</v>
      </c>
      <c r="D51" s="70">
        <f>homedepotledrbr!$S54</f>
        <v>80</v>
      </c>
      <c r="E51" s="70">
        <f>homedepotledrbr!$AE54</f>
        <v>500</v>
      </c>
      <c r="F51" s="76">
        <f>homedepotledrbr!$I54</f>
        <v>9.99</v>
      </c>
      <c r="G51" s="76"/>
      <c r="H51" s="70">
        <f>homedepotledrbr!$AG54</f>
        <v>1</v>
      </c>
      <c r="I51" s="76">
        <f t="shared" si="0"/>
        <v>9.99</v>
      </c>
      <c r="J51" s="70"/>
      <c r="K51" s="71">
        <f t="shared" si="1"/>
        <v>66.666666666666671</v>
      </c>
      <c r="L51" s="79">
        <f>2.3*D51+K51</f>
        <v>250.66666666666669</v>
      </c>
    </row>
    <row r="52" spans="1:16" x14ac:dyDescent="0.3">
      <c r="A52" s="72" t="str">
        <f>homedepotledrbr!$AA63</f>
        <v>R20</v>
      </c>
      <c r="B52" s="73">
        <f>homedepotledrbr!$AP63</f>
        <v>7.5</v>
      </c>
      <c r="C52" s="73">
        <f>homedepotledrbr!$AO63</f>
        <v>50</v>
      </c>
      <c r="D52" s="73">
        <f>homedepotledrbr!$S63</f>
        <v>80</v>
      </c>
      <c r="E52" s="73">
        <f>homedepotledrbr!$AE63</f>
        <v>500</v>
      </c>
      <c r="F52" s="74">
        <f>homedepotledrbr!$I63</f>
        <v>9.73</v>
      </c>
      <c r="G52" s="74"/>
      <c r="H52" s="73">
        <f>homedepotledrbr!$AG63</f>
        <v>1</v>
      </c>
      <c r="I52" s="74">
        <f t="shared" si="0"/>
        <v>9.73</v>
      </c>
      <c r="J52" s="73"/>
      <c r="K52" s="75">
        <f t="shared" si="1"/>
        <v>66.666666666666671</v>
      </c>
      <c r="L52" s="80">
        <f>2.3*D52+K52</f>
        <v>250.66666666666669</v>
      </c>
    </row>
    <row r="53" spans="1:16" x14ac:dyDescent="0.3">
      <c r="A53" s="72" t="str">
        <f>homedepotledrbr!$AA76</f>
        <v>R20</v>
      </c>
      <c r="B53" s="70">
        <f>homedepotledrbr!$AP76</f>
        <v>7.5</v>
      </c>
      <c r="C53" s="70">
        <f>homedepotledrbr!$AO76</f>
        <v>50</v>
      </c>
      <c r="D53" s="70">
        <f>homedepotledrbr!$S76</f>
        <v>80</v>
      </c>
      <c r="E53" s="70">
        <f>homedepotledrbr!$AE76</f>
        <v>500</v>
      </c>
      <c r="F53" s="76">
        <f>homedepotledrbr!$I76</f>
        <v>11.99</v>
      </c>
      <c r="G53" s="76"/>
      <c r="H53" s="70">
        <f>homedepotledrbr!$AG76</f>
        <v>1</v>
      </c>
      <c r="I53" s="76">
        <f t="shared" si="0"/>
        <v>11.99</v>
      </c>
      <c r="J53" s="70"/>
      <c r="K53" s="71">
        <f t="shared" si="1"/>
        <v>66.666666666666671</v>
      </c>
      <c r="L53" s="79">
        <f>2.3*D53+K53</f>
        <v>250.66666666666669</v>
      </c>
    </row>
    <row r="54" spans="1:16" x14ac:dyDescent="0.3">
      <c r="A54" s="72" t="str">
        <f>homedepotledrbr!$AA104</f>
        <v>R20</v>
      </c>
      <c r="B54" s="73"/>
      <c r="C54" s="73">
        <f>homedepotledrbr!$AO104</f>
        <v>50</v>
      </c>
      <c r="D54" s="73">
        <f>homedepotledrbr!$S104</f>
        <v>80</v>
      </c>
      <c r="E54" s="73">
        <f>homedepotledrbr!$AE104</f>
        <v>470</v>
      </c>
      <c r="F54" s="74">
        <f>homedepotledrbr!$I104</f>
        <v>0</v>
      </c>
      <c r="G54" s="74"/>
      <c r="H54" s="73">
        <f>homedepotledrbr!$AG104</f>
        <v>1</v>
      </c>
      <c r="I54" s="74"/>
      <c r="J54" s="73"/>
      <c r="K54" s="75" t="e">
        <f t="shared" si="1"/>
        <v>#DIV/0!</v>
      </c>
      <c r="L54" s="80" t="e">
        <f>2.3*D54+K54</f>
        <v>#DIV/0!</v>
      </c>
    </row>
    <row r="55" spans="1:16" x14ac:dyDescent="0.3">
      <c r="A55" s="78" t="str">
        <f>'1000bulbsledrbr'!$P11</f>
        <v>R20</v>
      </c>
      <c r="B55" s="70">
        <f>'1000bulbsledrbr'!$R11</f>
        <v>8</v>
      </c>
      <c r="C55" s="70">
        <f>'1000bulbsledrbr'!$W11</f>
        <v>45</v>
      </c>
      <c r="D55" s="70">
        <f>'1000bulbsledrbr'!$U11</f>
        <v>81</v>
      </c>
      <c r="E55" s="70">
        <f>'1000bulbsledrbr'!$Q11</f>
        <v>450</v>
      </c>
      <c r="F55" s="76">
        <f>'1000bulbsledrbr'!$J11</f>
        <v>2.11</v>
      </c>
      <c r="G55" s="76"/>
      <c r="H55" s="70">
        <f>'1000bulbsledrbr'!$T11</f>
        <v>1</v>
      </c>
      <c r="I55" s="76">
        <f t="shared" si="0"/>
        <v>2.11</v>
      </c>
      <c r="J55" s="70" t="str">
        <f>'1000bulbsledrbr'!$X11</f>
        <v>No</v>
      </c>
      <c r="K55" s="71">
        <f t="shared" si="1"/>
        <v>56.25</v>
      </c>
      <c r="L55" s="70"/>
    </row>
    <row r="56" spans="1:16" x14ac:dyDescent="0.3">
      <c r="A56" s="78" t="str">
        <f>'1000bulbsledrbr'!$P33</f>
        <v>R20</v>
      </c>
      <c r="B56" s="73">
        <f>'1000bulbsledrbr'!$R33</f>
        <v>8</v>
      </c>
      <c r="C56" s="73">
        <f>'1000bulbsledrbr'!$W33</f>
        <v>45</v>
      </c>
      <c r="D56" s="73">
        <f>'1000bulbsledrbr'!$U33</f>
        <v>82</v>
      </c>
      <c r="E56" s="73">
        <f>'1000bulbsledrbr'!$Q33</f>
        <v>450</v>
      </c>
      <c r="F56" s="74">
        <f>'1000bulbsledrbr'!$J33</f>
        <v>6.12</v>
      </c>
      <c r="G56" s="74"/>
      <c r="H56" s="73">
        <f>'1000bulbsledrbr'!$T33</f>
        <v>1</v>
      </c>
      <c r="I56" s="74">
        <f t="shared" si="0"/>
        <v>6.12</v>
      </c>
      <c r="J56" s="73" t="str">
        <f>'1000bulbsledrbr'!$X33</f>
        <v>No</v>
      </c>
      <c r="K56" s="75">
        <f t="shared" si="1"/>
        <v>56.25</v>
      </c>
      <c r="L56" s="73"/>
    </row>
    <row r="57" spans="1:16" x14ac:dyDescent="0.3">
      <c r="A57" s="72" t="str">
        <f>homedepotledrbr!$AA41</f>
        <v>R20</v>
      </c>
      <c r="B57" s="70">
        <f>homedepotledrbr!$AP41</f>
        <v>8</v>
      </c>
      <c r="C57" s="70">
        <f>homedepotledrbr!$AO41</f>
        <v>45</v>
      </c>
      <c r="D57" s="70">
        <f>homedepotledrbr!$S41</f>
        <v>80</v>
      </c>
      <c r="E57" s="70">
        <f>homedepotledrbr!$AE41</f>
        <v>450</v>
      </c>
      <c r="F57" s="76">
        <f>homedepotledrbr!$I41</f>
        <v>7.22</v>
      </c>
      <c r="G57" s="76"/>
      <c r="H57" s="70">
        <f>homedepotledrbr!$AG41</f>
        <v>1</v>
      </c>
      <c r="I57" s="76">
        <f t="shared" si="0"/>
        <v>7.22</v>
      </c>
      <c r="J57" s="70"/>
      <c r="K57" s="71">
        <f t="shared" si="1"/>
        <v>56.25</v>
      </c>
      <c r="L57" s="79">
        <f t="shared" ref="L57:L88" si="6">2.3*D57+K57</f>
        <v>240.25</v>
      </c>
    </row>
    <row r="58" spans="1:16" x14ac:dyDescent="0.3">
      <c r="A58" s="77" t="str">
        <f>miscledbr!$K12</f>
        <v>R20</v>
      </c>
      <c r="B58" s="73">
        <f>miscledbr!$M12</f>
        <v>8</v>
      </c>
      <c r="C58" s="73">
        <f>miscledbr!$Q12</f>
        <v>45</v>
      </c>
      <c r="D58" s="73"/>
      <c r="E58" s="73">
        <f>miscledbr!$L12</f>
        <v>450</v>
      </c>
      <c r="F58" s="74">
        <f>miscledbr!$F12</f>
        <v>2.4900000000000002</v>
      </c>
      <c r="G58" s="74"/>
      <c r="H58" s="73">
        <f>miscledbr!$N12</f>
        <v>1</v>
      </c>
      <c r="I58" s="74">
        <f t="shared" si="0"/>
        <v>2.4900000000000002</v>
      </c>
      <c r="J58" s="73"/>
      <c r="K58" s="75">
        <f t="shared" si="1"/>
        <v>56.25</v>
      </c>
      <c r="L58" s="80">
        <f t="shared" si="6"/>
        <v>56.25</v>
      </c>
    </row>
    <row r="59" spans="1:16" x14ac:dyDescent="0.3">
      <c r="A59" s="77" t="str">
        <f>miscledbr!$K15</f>
        <v>R20</v>
      </c>
      <c r="B59" s="70"/>
      <c r="C59" s="70">
        <f>miscledbr!$Q15</f>
        <v>45</v>
      </c>
      <c r="D59" s="70"/>
      <c r="E59" s="70">
        <f>miscledbr!$L15</f>
        <v>450</v>
      </c>
      <c r="F59" s="76">
        <f>miscledbr!$F15</f>
        <v>0</v>
      </c>
      <c r="G59" s="76"/>
      <c r="H59" s="70">
        <f>miscledbr!$N15</f>
        <v>2</v>
      </c>
      <c r="I59" s="76"/>
      <c r="J59" s="70"/>
      <c r="K59" s="71" t="e">
        <f t="shared" si="1"/>
        <v>#DIV/0!</v>
      </c>
      <c r="L59" s="79" t="e">
        <f t="shared" si="6"/>
        <v>#DIV/0!</v>
      </c>
    </row>
    <row r="60" spans="1:16" x14ac:dyDescent="0.3">
      <c r="A60" s="77" t="str">
        <f>miscledbr!$K33</f>
        <v>R20</v>
      </c>
      <c r="B60" s="73"/>
      <c r="C60" s="73">
        <f>miscledbr!$Q33</f>
        <v>45</v>
      </c>
      <c r="D60" s="73"/>
      <c r="E60" s="73">
        <f>miscledbr!$L33</f>
        <v>450</v>
      </c>
      <c r="F60" s="74">
        <f>miscledbr!$F33</f>
        <v>0</v>
      </c>
      <c r="G60" s="74"/>
      <c r="H60" s="73">
        <f>miscledbr!$N33</f>
        <v>2</v>
      </c>
      <c r="I60" s="74"/>
      <c r="J60" s="73"/>
      <c r="K60" s="75" t="e">
        <f t="shared" si="1"/>
        <v>#DIV/0!</v>
      </c>
      <c r="L60" s="80" t="e">
        <f t="shared" si="6"/>
        <v>#DIV/0!</v>
      </c>
      <c r="N60" t="s">
        <v>2281</v>
      </c>
    </row>
    <row r="61" spans="1:16" x14ac:dyDescent="0.3">
      <c r="A61" s="78" t="str">
        <f>'1000bulbsledrbr'!$P18</f>
        <v>R20</v>
      </c>
      <c r="B61" s="70">
        <f>'1000bulbsledrbr'!$R18</f>
        <v>8</v>
      </c>
      <c r="C61" s="70">
        <f>'1000bulbsledrbr'!$W18</f>
        <v>50</v>
      </c>
      <c r="D61" s="70">
        <f>'1000bulbsledrbr'!$U18</f>
        <v>82</v>
      </c>
      <c r="E61" s="70">
        <f>'1000bulbsledrbr'!$Q18</f>
        <v>500</v>
      </c>
      <c r="F61" s="76">
        <f>'1000bulbsledrbr'!$J18</f>
        <v>5.99</v>
      </c>
      <c r="G61" s="76"/>
      <c r="H61" s="70">
        <f>'1000bulbsledrbr'!$T18</f>
        <v>1</v>
      </c>
      <c r="I61" s="76">
        <f t="shared" si="0"/>
        <v>5.99</v>
      </c>
      <c r="J61" s="70" t="str">
        <f>'1000bulbsledrbr'!$X18</f>
        <v>Certified</v>
      </c>
      <c r="K61" s="71">
        <f t="shared" si="1"/>
        <v>62.5</v>
      </c>
      <c r="L61" s="79">
        <f t="shared" si="6"/>
        <v>251.1</v>
      </c>
      <c r="N61" s="98" t="s">
        <v>2214</v>
      </c>
      <c r="O61" s="98" t="s">
        <v>2279</v>
      </c>
      <c r="P61" s="98" t="s">
        <v>2242</v>
      </c>
    </row>
    <row r="62" spans="1:16" x14ac:dyDescent="0.3">
      <c r="A62" s="78" t="str">
        <f>'1000bulbsledrbr'!$P19</f>
        <v>R20</v>
      </c>
      <c r="B62" s="73">
        <f>'1000bulbsledrbr'!$R19</f>
        <v>8</v>
      </c>
      <c r="C62" s="73">
        <f>'1000bulbsledrbr'!$W19</f>
        <v>50</v>
      </c>
      <c r="D62" s="73">
        <f>'1000bulbsledrbr'!$U19</f>
        <v>82</v>
      </c>
      <c r="E62" s="73">
        <f>'1000bulbsledrbr'!$Q19</f>
        <v>500</v>
      </c>
      <c r="F62" s="74">
        <f>'1000bulbsledrbr'!$J19</f>
        <v>6.19</v>
      </c>
      <c r="G62" s="74"/>
      <c r="H62" s="73">
        <f>'1000bulbsledrbr'!$T19</f>
        <v>1</v>
      </c>
      <c r="I62" s="74">
        <f t="shared" si="0"/>
        <v>6.19</v>
      </c>
      <c r="J62" s="73" t="str">
        <f>'1000bulbsledrbr'!$X19</f>
        <v>Certified</v>
      </c>
      <c r="K62" s="75">
        <f t="shared" si="1"/>
        <v>62.5</v>
      </c>
      <c r="L62" s="80">
        <f t="shared" si="6"/>
        <v>251.1</v>
      </c>
      <c r="N62" s="98"/>
      <c r="O62" s="111"/>
      <c r="P62" s="98"/>
    </row>
    <row r="63" spans="1:16" x14ac:dyDescent="0.3">
      <c r="A63" s="78" t="str">
        <f>'1000bulbsledrbr'!$P22</f>
        <v>R20</v>
      </c>
      <c r="B63" s="70">
        <f>'1000bulbsledrbr'!$R22</f>
        <v>8</v>
      </c>
      <c r="C63" s="70">
        <f>'1000bulbsledrbr'!$W22</f>
        <v>50</v>
      </c>
      <c r="D63" s="70">
        <f>'1000bulbsledrbr'!$U22</f>
        <v>82</v>
      </c>
      <c r="E63" s="70">
        <f>'1000bulbsledrbr'!$Q22</f>
        <v>520</v>
      </c>
      <c r="F63" s="76">
        <f>'1000bulbsledrbr'!$J22</f>
        <v>8.86</v>
      </c>
      <c r="G63" s="76"/>
      <c r="H63" s="70">
        <f>'1000bulbsledrbr'!$T22</f>
        <v>1</v>
      </c>
      <c r="I63" s="76">
        <f t="shared" si="0"/>
        <v>8.86</v>
      </c>
      <c r="J63" s="70" t="str">
        <f>'1000bulbsledrbr'!$X22</f>
        <v>Certified</v>
      </c>
      <c r="K63" s="71">
        <f t="shared" si="1"/>
        <v>65</v>
      </c>
      <c r="L63" s="79">
        <f t="shared" si="6"/>
        <v>253.6</v>
      </c>
      <c r="N63" s="98">
        <v>4</v>
      </c>
      <c r="O63" s="111">
        <f>IFERROR(AVERAGEIFS(Table1[Price per Lamp],Table1[LED wattage],N63),"")</f>
        <v>6.5133333333333328</v>
      </c>
      <c r="P63" s="98">
        <f>COUNTIFS(Table1[LED wattage],N63)</f>
        <v>3</v>
      </c>
    </row>
    <row r="64" spans="1:16" x14ac:dyDescent="0.3">
      <c r="A64" s="78" t="str">
        <f>'1000bulbsledrbr'!$P39</f>
        <v>R20</v>
      </c>
      <c r="B64" s="73">
        <f>'1000bulbsledrbr'!$R39</f>
        <v>8</v>
      </c>
      <c r="C64" s="73">
        <f>'1000bulbsledrbr'!$W39</f>
        <v>50</v>
      </c>
      <c r="D64" s="73">
        <f>'1000bulbsledrbr'!$U39</f>
        <v>82</v>
      </c>
      <c r="E64" s="73">
        <f>'1000bulbsledrbr'!$Q39</f>
        <v>515</v>
      </c>
      <c r="F64" s="74">
        <f>'1000bulbsledrbr'!$J39</f>
        <v>6.49</v>
      </c>
      <c r="G64" s="74"/>
      <c r="H64" s="73">
        <f>'1000bulbsledrbr'!$T39</f>
        <v>1</v>
      </c>
      <c r="I64" s="74">
        <f t="shared" si="0"/>
        <v>6.49</v>
      </c>
      <c r="J64" s="73" t="str">
        <f>'1000bulbsledrbr'!$X39</f>
        <v>Certified</v>
      </c>
      <c r="K64" s="75">
        <f t="shared" si="1"/>
        <v>64.375</v>
      </c>
      <c r="L64" s="80">
        <f t="shared" si="6"/>
        <v>252.97499999999999</v>
      </c>
      <c r="N64" s="98">
        <v>4.5</v>
      </c>
      <c r="O64" s="111">
        <f>IFERROR(AVERAGEIFS(Table1[Price per Lamp],Table1[LED wattage],N64),"")</f>
        <v>5.34</v>
      </c>
      <c r="P64" s="98">
        <f>COUNTIFS(Table1[LED wattage],N64)</f>
        <v>2</v>
      </c>
    </row>
    <row r="65" spans="1:16" x14ac:dyDescent="0.3">
      <c r="A65" s="78" t="str">
        <f>'1000bulbsledrbr'!$P64</f>
        <v>R20</v>
      </c>
      <c r="B65" s="70">
        <f>'1000bulbsledrbr'!$R64</f>
        <v>8</v>
      </c>
      <c r="C65" s="70">
        <f>'1000bulbsledrbr'!$W64</f>
        <v>50</v>
      </c>
      <c r="D65" s="70">
        <f>'1000bulbsledrbr'!$U64</f>
        <v>82</v>
      </c>
      <c r="E65" s="70">
        <f>'1000bulbsledrbr'!$Q64</f>
        <v>530</v>
      </c>
      <c r="F65" s="76">
        <f>'1000bulbsledrbr'!$J64</f>
        <v>5.71</v>
      </c>
      <c r="G65" s="76"/>
      <c r="H65" s="70">
        <f>'1000bulbsledrbr'!$T64</f>
        <v>1</v>
      </c>
      <c r="I65" s="76">
        <f t="shared" si="0"/>
        <v>5.71</v>
      </c>
      <c r="J65" s="70" t="str">
        <f>'1000bulbsledrbr'!$X64</f>
        <v>Certified</v>
      </c>
      <c r="K65" s="71">
        <f t="shared" si="1"/>
        <v>66.25</v>
      </c>
      <c r="L65" s="79">
        <f t="shared" si="6"/>
        <v>254.85</v>
      </c>
      <c r="N65" s="98">
        <v>5</v>
      </c>
      <c r="O65" s="111">
        <f>IFERROR(AVERAGEIFS(Table1[Price per Lamp],Table1[LED wattage],N65),"")</f>
        <v>2.95</v>
      </c>
      <c r="P65" s="98">
        <f>COUNTIFS(Table1[LED wattage],N65)</f>
        <v>2</v>
      </c>
    </row>
    <row r="66" spans="1:16" x14ac:dyDescent="0.3">
      <c r="A66" s="72" t="str">
        <f>homedepotledrbr!$AA62</f>
        <v>R30</v>
      </c>
      <c r="B66" s="73"/>
      <c r="C66" s="73">
        <f>homedepotledrbr!$AO62</f>
        <v>50</v>
      </c>
      <c r="D66" s="73">
        <f>homedepotledrbr!$S62</f>
        <v>80</v>
      </c>
      <c r="E66" s="73">
        <f>homedepotledrbr!$AE62</f>
        <v>650</v>
      </c>
      <c r="F66" s="74">
        <f>homedepotledrbr!$I62</f>
        <v>0</v>
      </c>
      <c r="G66" s="74"/>
      <c r="H66" s="73">
        <f>homedepotledrbr!$AG62</f>
        <v>1</v>
      </c>
      <c r="I66" s="74"/>
      <c r="J66" s="73"/>
      <c r="K66" s="75" t="e">
        <f t="shared" si="1"/>
        <v>#DIV/0!</v>
      </c>
      <c r="L66" s="80" t="e">
        <f t="shared" si="6"/>
        <v>#DIV/0!</v>
      </c>
      <c r="N66" s="98">
        <v>5.5</v>
      </c>
      <c r="O66" s="111">
        <f>IFERROR(AVERAGEIFS(Table1[Price per Lamp],Table1[LED wattage],N66),"")</f>
        <v>4.49</v>
      </c>
      <c r="P66" s="98">
        <f>COUNTIFS(Table1[LED wattage],N66)</f>
        <v>1</v>
      </c>
    </row>
    <row r="67" spans="1:16" x14ac:dyDescent="0.3">
      <c r="A67" s="72" t="str">
        <f>homedepotledrbr!$AA78</f>
        <v>BR20</v>
      </c>
      <c r="B67" s="70">
        <f>homedepotledrbr!$AP78</f>
        <v>8</v>
      </c>
      <c r="C67" s="70">
        <f>homedepotledrbr!$AO78</f>
        <v>50</v>
      </c>
      <c r="D67" s="70">
        <f>homedepotledrbr!$S78</f>
        <v>80</v>
      </c>
      <c r="E67" s="70">
        <f>homedepotledrbr!$AE78</f>
        <v>600</v>
      </c>
      <c r="F67" s="76">
        <f>homedepotledrbr!$I78</f>
        <v>9.93</v>
      </c>
      <c r="G67" s="76"/>
      <c r="H67" s="70">
        <f>homedepotledrbr!$AG78</f>
        <v>3</v>
      </c>
      <c r="I67" s="76">
        <f t="shared" ref="I67:I127" si="7">F67/H67</f>
        <v>3.31</v>
      </c>
      <c r="J67" s="70"/>
      <c r="K67" s="71">
        <f t="shared" ref="K67:K130" si="8">E67/B67</f>
        <v>75</v>
      </c>
      <c r="L67" s="79">
        <f t="shared" si="6"/>
        <v>259</v>
      </c>
      <c r="N67" s="98">
        <v>6</v>
      </c>
      <c r="O67" s="111">
        <f>IFERROR(AVERAGEIFS(Table1[Price per Lamp],Table1[LED wattage],N67),"")</f>
        <v>6.6924999999999999</v>
      </c>
      <c r="P67" s="98">
        <f>COUNTIFS(Table1[LED wattage],N67)</f>
        <v>4</v>
      </c>
    </row>
    <row r="68" spans="1:16" x14ac:dyDescent="0.3">
      <c r="A68" s="72" t="str">
        <f>homedepotledrbr!$AA100</f>
        <v>BR20</v>
      </c>
      <c r="B68" s="73"/>
      <c r="C68" s="73">
        <f>homedepotledrbr!$AO100</f>
        <v>50</v>
      </c>
      <c r="D68" s="73">
        <f>homedepotledrbr!$S100</f>
        <v>80</v>
      </c>
      <c r="E68" s="73">
        <f>homedepotledrbr!$AE100</f>
        <v>550</v>
      </c>
      <c r="F68" s="74">
        <f>homedepotledrbr!$I100</f>
        <v>0</v>
      </c>
      <c r="G68" s="74"/>
      <c r="H68" s="73">
        <f>homedepotledrbr!$AG100</f>
        <v>1</v>
      </c>
      <c r="I68" s="74"/>
      <c r="J68" s="73"/>
      <c r="K68" s="75" t="e">
        <f t="shared" si="8"/>
        <v>#DIV/0!</v>
      </c>
      <c r="L68" s="80" t="e">
        <f t="shared" si="6"/>
        <v>#DIV/0!</v>
      </c>
      <c r="N68" s="98">
        <v>6.5</v>
      </c>
      <c r="O68" s="111">
        <f>IFERROR(AVERAGEIFS(Table1[Price per Lamp],Table1[LED wattage],N68),"")</f>
        <v>6.7956666666666665</v>
      </c>
      <c r="P68" s="98">
        <f>COUNTIFS(Table1[LED wattage],N68)</f>
        <v>10</v>
      </c>
    </row>
    <row r="69" spans="1:16" x14ac:dyDescent="0.3">
      <c r="A69" s="72" t="str">
        <f>homedepotledrbr!$AA107</f>
        <v>BR20</v>
      </c>
      <c r="B69" s="70"/>
      <c r="C69" s="70">
        <f>homedepotledrbr!$AO107</f>
        <v>50</v>
      </c>
      <c r="D69" s="70">
        <f>homedepotledrbr!$S107</f>
        <v>80</v>
      </c>
      <c r="E69" s="70">
        <f>homedepotledrbr!$AE107</f>
        <v>550</v>
      </c>
      <c r="F69" s="76">
        <f>homedepotledrbr!$I107</f>
        <v>0</v>
      </c>
      <c r="G69" s="76"/>
      <c r="H69" s="70">
        <f>homedepotledrbr!$AG107</f>
        <v>1</v>
      </c>
      <c r="I69" s="76"/>
      <c r="J69" s="70"/>
      <c r="K69" s="71" t="e">
        <f t="shared" si="8"/>
        <v>#DIV/0!</v>
      </c>
      <c r="L69" s="79" t="e">
        <f t="shared" si="6"/>
        <v>#DIV/0!</v>
      </c>
      <c r="N69" s="98">
        <v>7</v>
      </c>
      <c r="O69" s="111">
        <f>IFERROR(AVERAGEIFS(Table1[Price per Lamp],Table1[LED wattage],N69),"")</f>
        <v>5.07</v>
      </c>
      <c r="P69" s="98">
        <f>COUNTIFS(Table1[LED wattage],N69)</f>
        <v>10</v>
      </c>
    </row>
    <row r="70" spans="1:16" x14ac:dyDescent="0.3">
      <c r="A70" s="72" t="str">
        <f>homedepotledrbr!$AA131</f>
        <v>R20</v>
      </c>
      <c r="B70" s="73">
        <f>homedepotledrbr!$AP131</f>
        <v>8</v>
      </c>
      <c r="C70" s="73">
        <f>homedepotledrbr!$AO131</f>
        <v>50</v>
      </c>
      <c r="D70" s="73">
        <f>homedepotledrbr!$S131</f>
        <v>82</v>
      </c>
      <c r="E70" s="73">
        <f>homedepotledrbr!$AE131</f>
        <v>525</v>
      </c>
      <c r="F70" s="74">
        <f>homedepotledrbr!$I131</f>
        <v>9.99</v>
      </c>
      <c r="G70" s="74"/>
      <c r="H70" s="73">
        <f>homedepotledrbr!$AG131</f>
        <v>1</v>
      </c>
      <c r="I70" s="74">
        <f t="shared" si="7"/>
        <v>9.99</v>
      </c>
      <c r="J70" s="73"/>
      <c r="K70" s="75">
        <f t="shared" si="8"/>
        <v>65.625</v>
      </c>
      <c r="L70" s="80">
        <f t="shared" si="6"/>
        <v>254.22499999999999</v>
      </c>
      <c r="N70" s="98">
        <v>7.2</v>
      </c>
      <c r="O70" s="111">
        <f>IFERROR(AVERAGEIFS(Table1[Price per Lamp],Table1[LED wattage],N70),"")</f>
        <v>4.2649999999999997</v>
      </c>
      <c r="P70" s="98">
        <f>COUNTIFS(Table1[LED wattage],N70)</f>
        <v>1</v>
      </c>
    </row>
    <row r="71" spans="1:16" x14ac:dyDescent="0.3">
      <c r="A71" s="78" t="str">
        <f>'1000bulbsledrbr'!$P8</f>
        <v>BR30</v>
      </c>
      <c r="B71" s="70">
        <f>'1000bulbsledrbr'!$R8</f>
        <v>8</v>
      </c>
      <c r="C71" s="70">
        <f>'1000bulbsledrbr'!$W8</f>
        <v>65</v>
      </c>
      <c r="D71" s="70">
        <f>'1000bulbsledrbr'!$U8</f>
        <v>82</v>
      </c>
      <c r="E71" s="70">
        <f>'1000bulbsledrbr'!$Q8</f>
        <v>685</v>
      </c>
      <c r="F71" s="76">
        <f>'1000bulbsledrbr'!$J8</f>
        <v>6.89</v>
      </c>
      <c r="G71" s="76"/>
      <c r="H71" s="70">
        <f>'1000bulbsledrbr'!$T8</f>
        <v>1</v>
      </c>
      <c r="I71" s="76">
        <f t="shared" si="7"/>
        <v>6.89</v>
      </c>
      <c r="J71" s="70" t="str">
        <f>'1000bulbsledrbr'!$X8</f>
        <v>Certified</v>
      </c>
      <c r="K71" s="71">
        <f t="shared" si="8"/>
        <v>85.625</v>
      </c>
      <c r="L71" s="79">
        <f t="shared" si="6"/>
        <v>274.22500000000002</v>
      </c>
      <c r="N71" s="98">
        <v>7.5</v>
      </c>
      <c r="O71" s="111">
        <f>IFERROR(AVERAGEIFS(Table1[Price per Lamp],Table1[LED wattage],N71),"")</f>
        <v>8.8250000000000011</v>
      </c>
      <c r="P71" s="98">
        <f>COUNTIFS(Table1[LED wattage],N71)</f>
        <v>4</v>
      </c>
    </row>
    <row r="72" spans="1:16" x14ac:dyDescent="0.3">
      <c r="A72" s="78" t="str">
        <f>'1000bulbsledrbr'!$P54</f>
        <v>BR30</v>
      </c>
      <c r="B72" s="73">
        <f>'1000bulbsledrbr'!$R54</f>
        <v>8</v>
      </c>
      <c r="C72" s="73">
        <f>'1000bulbsledrbr'!$W54</f>
        <v>65</v>
      </c>
      <c r="D72" s="73">
        <f>'1000bulbsledrbr'!$U54</f>
        <v>82</v>
      </c>
      <c r="E72" s="73">
        <f>'1000bulbsledrbr'!$Q54</f>
        <v>710</v>
      </c>
      <c r="F72" s="74">
        <f>'1000bulbsledrbr'!$J54</f>
        <v>7.98</v>
      </c>
      <c r="G72" s="74"/>
      <c r="H72" s="73">
        <f>'1000bulbsledrbr'!$T54</f>
        <v>1</v>
      </c>
      <c r="I72" s="74">
        <f t="shared" si="7"/>
        <v>7.98</v>
      </c>
      <c r="J72" s="73" t="str">
        <f>'1000bulbsledrbr'!$X54</f>
        <v>Certified</v>
      </c>
      <c r="K72" s="75">
        <f t="shared" si="8"/>
        <v>88.75</v>
      </c>
      <c r="L72" s="80">
        <f t="shared" si="6"/>
        <v>277.35000000000002</v>
      </c>
      <c r="N72" s="98">
        <v>8</v>
      </c>
      <c r="O72" s="111">
        <f>IFERROR(AVERAGEIFS(Table1[Price per Lamp],Table1[LED wattage],N72),"")</f>
        <v>7.6800000000000006</v>
      </c>
      <c r="P72" s="98">
        <f>COUNTIFS(Table1[LED wattage],N72)</f>
        <v>28</v>
      </c>
    </row>
    <row r="73" spans="1:16" x14ac:dyDescent="0.3">
      <c r="A73" s="72" t="str">
        <f>homedepotledrbr!$AA23</f>
        <v>BR30</v>
      </c>
      <c r="B73" s="70"/>
      <c r="C73" s="70">
        <f>homedepotledrbr!$AO23</f>
        <v>65</v>
      </c>
      <c r="D73" s="70">
        <f>homedepotledrbr!$S23</f>
        <v>80</v>
      </c>
      <c r="E73" s="70">
        <f>homedepotledrbr!$AE23</f>
        <v>650</v>
      </c>
      <c r="F73" s="76">
        <f>homedepotledrbr!$I23</f>
        <v>0</v>
      </c>
      <c r="G73" s="76"/>
      <c r="H73" s="70">
        <f>homedepotledrbr!$AG23</f>
        <v>6</v>
      </c>
      <c r="I73" s="76"/>
      <c r="J73" s="70"/>
      <c r="K73" s="71" t="e">
        <f t="shared" si="8"/>
        <v>#DIV/0!</v>
      </c>
      <c r="L73" s="79" t="e">
        <f t="shared" si="6"/>
        <v>#DIV/0!</v>
      </c>
      <c r="N73" s="98">
        <v>8.5</v>
      </c>
      <c r="O73" s="111">
        <f>IFERROR(AVERAGEIFS(Table1[Price per Lamp],Table1[LED wattage],N73),"")</f>
        <v>14.497</v>
      </c>
      <c r="P73" s="98">
        <f>COUNTIFS(Table1[LED wattage],N73)</f>
        <v>5</v>
      </c>
    </row>
    <row r="74" spans="1:16" x14ac:dyDescent="0.3">
      <c r="A74" s="72" t="str">
        <f>homedepotledrbr!$AA30</f>
        <v>R30</v>
      </c>
      <c r="B74" s="73">
        <f>homedepotledrbr!$AP30</f>
        <v>8</v>
      </c>
      <c r="C74" s="73">
        <f>homedepotledrbr!$AO30</f>
        <v>65</v>
      </c>
      <c r="D74" s="73">
        <f>homedepotledrbr!$S30</f>
        <v>80</v>
      </c>
      <c r="E74" s="73">
        <f>homedepotledrbr!$AE30</f>
        <v>650</v>
      </c>
      <c r="F74" s="74">
        <f>homedepotledrbr!$I30</f>
        <v>34.299999999999997</v>
      </c>
      <c r="G74" s="74"/>
      <c r="H74" s="73">
        <f>homedepotledrbr!$AG30</f>
        <v>6</v>
      </c>
      <c r="I74" s="74">
        <f t="shared" si="7"/>
        <v>5.7166666666666659</v>
      </c>
      <c r="J74" s="73"/>
      <c r="K74" s="75">
        <f t="shared" si="8"/>
        <v>81.25</v>
      </c>
      <c r="L74" s="80">
        <f t="shared" si="6"/>
        <v>265.25</v>
      </c>
      <c r="N74" s="98">
        <v>9</v>
      </c>
      <c r="O74" s="111">
        <f>IFERROR(AVERAGEIFS(Table1[Price per Lamp],Table1[LED wattage],N74),"")</f>
        <v>8.7433000000000014</v>
      </c>
      <c r="P74" s="98">
        <f>COUNTIFS(Table1[LED wattage],N74)</f>
        <v>35</v>
      </c>
    </row>
    <row r="75" spans="1:16" x14ac:dyDescent="0.3">
      <c r="A75" s="72" t="str">
        <f>homedepotledrbr!$AA32</f>
        <v>BR30</v>
      </c>
      <c r="B75" s="70">
        <f>homedepotledrbr!$AP32</f>
        <v>8</v>
      </c>
      <c r="C75" s="70">
        <f>homedepotledrbr!$AO32</f>
        <v>65</v>
      </c>
      <c r="D75" s="70">
        <f>homedepotledrbr!$S32</f>
        <v>80</v>
      </c>
      <c r="E75" s="70">
        <f>homedepotledrbr!$AE32</f>
        <v>700</v>
      </c>
      <c r="F75" s="76">
        <f>homedepotledrbr!$I32</f>
        <v>42.99</v>
      </c>
      <c r="G75" s="76"/>
      <c r="H75" s="70">
        <f>homedepotledrbr!$AG32</f>
        <v>12</v>
      </c>
      <c r="I75" s="76">
        <f t="shared" si="7"/>
        <v>3.5825</v>
      </c>
      <c r="J75" s="70"/>
      <c r="K75" s="71">
        <f t="shared" si="8"/>
        <v>87.5</v>
      </c>
      <c r="L75" s="79">
        <f t="shared" si="6"/>
        <v>271.5</v>
      </c>
      <c r="N75" s="98">
        <v>9.5</v>
      </c>
      <c r="O75" s="111">
        <f>IFERROR(AVERAGEIFS(Table1[Price per Lamp],Table1[LED wattage],N75),"")</f>
        <v>9.3020833333333339</v>
      </c>
      <c r="P75" s="98">
        <f>COUNTIFS(Table1[LED wattage],N75)</f>
        <v>6</v>
      </c>
    </row>
    <row r="76" spans="1:16" x14ac:dyDescent="0.3">
      <c r="A76" s="72" t="str">
        <f>homedepotledrbr!$AA36</f>
        <v>BR30</v>
      </c>
      <c r="B76" s="73">
        <f>homedepotledrbr!$AP36</f>
        <v>8</v>
      </c>
      <c r="C76" s="73">
        <f>homedepotledrbr!$AO36</f>
        <v>65</v>
      </c>
      <c r="D76" s="73">
        <f>homedepotledrbr!$S36</f>
        <v>80</v>
      </c>
      <c r="E76" s="73">
        <f>homedepotledrbr!$AE36</f>
        <v>650</v>
      </c>
      <c r="F76" s="74">
        <f>homedepotledrbr!$I36</f>
        <v>12.59</v>
      </c>
      <c r="G76" s="74"/>
      <c r="H76" s="73">
        <f>homedepotledrbr!$AG36</f>
        <v>1</v>
      </c>
      <c r="I76" s="74">
        <f t="shared" si="7"/>
        <v>12.59</v>
      </c>
      <c r="J76" s="73"/>
      <c r="K76" s="75">
        <f t="shared" si="8"/>
        <v>81.25</v>
      </c>
      <c r="L76" s="80">
        <f t="shared" si="6"/>
        <v>265.25</v>
      </c>
      <c r="N76" s="98">
        <v>10</v>
      </c>
      <c r="O76" s="111">
        <f>IFERROR(AVERAGEIFS(Table1[Price per Lamp],Table1[LED wattage],N76),"")</f>
        <v>10.099960937500001</v>
      </c>
      <c r="P76" s="98">
        <f>COUNTIFS(Table1[LED wattage],N76)</f>
        <v>16</v>
      </c>
    </row>
    <row r="77" spans="1:16" x14ac:dyDescent="0.3">
      <c r="A77" s="72" t="str">
        <f>homedepotledrbr!$AA40</f>
        <v>BR30</v>
      </c>
      <c r="B77" s="70"/>
      <c r="C77" s="70">
        <f>homedepotledrbr!$AO40</f>
        <v>65</v>
      </c>
      <c r="D77" s="70">
        <f>homedepotledrbr!$S40</f>
        <v>80</v>
      </c>
      <c r="E77" s="70">
        <f>homedepotledrbr!$AE40</f>
        <v>650</v>
      </c>
      <c r="F77" s="76">
        <f>homedepotledrbr!$I40</f>
        <v>0</v>
      </c>
      <c r="G77" s="76"/>
      <c r="H77" s="70">
        <f>homedepotledrbr!$AG40</f>
        <v>1</v>
      </c>
      <c r="I77" s="76"/>
      <c r="J77" s="70"/>
      <c r="K77" s="71" t="e">
        <f t="shared" si="8"/>
        <v>#DIV/0!</v>
      </c>
      <c r="L77" s="79" t="e">
        <f t="shared" si="6"/>
        <v>#DIV/0!</v>
      </c>
      <c r="N77" s="98">
        <v>10.5</v>
      </c>
      <c r="O77" s="111">
        <f>IFERROR(AVERAGEIFS(Table1[Price per Lamp],Table1[LED wattage],N77),"")</f>
        <v>8.8370833333333341</v>
      </c>
      <c r="P77" s="98">
        <f>COUNTIFS(Table1[LED wattage],N77)</f>
        <v>6</v>
      </c>
    </row>
    <row r="78" spans="1:16" x14ac:dyDescent="0.3">
      <c r="A78" s="72" t="str">
        <f>homedepotledrbr!$AA42</f>
        <v>BR30</v>
      </c>
      <c r="B78" s="73">
        <f>homedepotledrbr!$AP42</f>
        <v>8</v>
      </c>
      <c r="C78" s="73">
        <f>homedepotledrbr!$AO42</f>
        <v>65</v>
      </c>
      <c r="D78" s="73">
        <f>homedepotledrbr!$S42</f>
        <v>85</v>
      </c>
      <c r="E78" s="73">
        <f>homedepotledrbr!$AE42</f>
        <v>665</v>
      </c>
      <c r="F78" s="74">
        <f>homedepotledrbr!$I42</f>
        <v>17</v>
      </c>
      <c r="G78" s="74"/>
      <c r="H78" s="73">
        <f>homedepotledrbr!$AG42</f>
        <v>3</v>
      </c>
      <c r="I78" s="74">
        <f t="shared" si="7"/>
        <v>5.666666666666667</v>
      </c>
      <c r="J78" s="73"/>
      <c r="K78" s="75">
        <f t="shared" si="8"/>
        <v>83.125</v>
      </c>
      <c r="L78" s="80">
        <f t="shared" si="6"/>
        <v>278.625</v>
      </c>
      <c r="N78" s="98">
        <v>11</v>
      </c>
      <c r="O78" s="111">
        <f>IFERROR(AVERAGEIFS(Table1[Price per Lamp],Table1[LED wattage],N78),"")</f>
        <v>11.759500000000001</v>
      </c>
      <c r="P78" s="98">
        <f>COUNTIFS(Table1[LED wattage],N78)</f>
        <v>5</v>
      </c>
    </row>
    <row r="79" spans="1:16" x14ac:dyDescent="0.3">
      <c r="A79" s="72" t="str">
        <f>homedepotledrbr!$AA44</f>
        <v>BR30</v>
      </c>
      <c r="B79" s="70">
        <f>homedepotledrbr!$AP44</f>
        <v>8</v>
      </c>
      <c r="C79" s="70">
        <f>homedepotledrbr!$AO44</f>
        <v>65</v>
      </c>
      <c r="D79" s="70">
        <f>homedepotledrbr!$S44</f>
        <v>80</v>
      </c>
      <c r="E79" s="70">
        <f>homedepotledrbr!$AE44</f>
        <v>650</v>
      </c>
      <c r="F79" s="76">
        <f>homedepotledrbr!$I44</f>
        <v>42.99</v>
      </c>
      <c r="G79" s="76"/>
      <c r="H79" s="70">
        <f>homedepotledrbr!$AG44</f>
        <v>12</v>
      </c>
      <c r="I79" s="76">
        <f t="shared" si="7"/>
        <v>3.5825</v>
      </c>
      <c r="J79" s="70"/>
      <c r="K79" s="71">
        <f t="shared" si="8"/>
        <v>81.25</v>
      </c>
      <c r="L79" s="79">
        <f t="shared" si="6"/>
        <v>265.25</v>
      </c>
      <c r="N79" s="98">
        <v>11.5</v>
      </c>
      <c r="O79" s="111">
        <f>IFERROR(AVERAGEIFS(Table1[Price per Lamp],Table1[LED wattage],N79),"")</f>
        <v>10.355</v>
      </c>
      <c r="P79" s="98">
        <f>COUNTIFS(Table1[LED wattage],N79)</f>
        <v>4</v>
      </c>
    </row>
    <row r="80" spans="1:16" x14ac:dyDescent="0.3">
      <c r="A80" s="72" t="str">
        <f>homedepotledrbr!$AA48</f>
        <v>R30</v>
      </c>
      <c r="B80" s="73">
        <f>homedepotledrbr!$AP48</f>
        <v>8</v>
      </c>
      <c r="C80" s="73">
        <f>homedepotledrbr!$AO48</f>
        <v>65</v>
      </c>
      <c r="D80" s="73">
        <f>homedepotledrbr!$S48</f>
        <v>80</v>
      </c>
      <c r="E80" s="73">
        <f>homedepotledrbr!$AE48</f>
        <v>650</v>
      </c>
      <c r="F80" s="74">
        <f>homedepotledrbr!$I48</f>
        <v>7.97</v>
      </c>
      <c r="G80" s="74"/>
      <c r="H80" s="73">
        <f>homedepotledrbr!$AG48</f>
        <v>1</v>
      </c>
      <c r="I80" s="74">
        <f t="shared" si="7"/>
        <v>7.97</v>
      </c>
      <c r="J80" s="73"/>
      <c r="K80" s="75">
        <f t="shared" si="8"/>
        <v>81.25</v>
      </c>
      <c r="L80" s="80">
        <f t="shared" si="6"/>
        <v>265.25</v>
      </c>
      <c r="N80" s="98">
        <v>12</v>
      </c>
      <c r="O80" s="111">
        <f>IFERROR(AVERAGEIFS(Table1[Price per Lamp],Table1[LED wattage],N80),"")</f>
        <v>11.60923076923077</v>
      </c>
      <c r="P80" s="98">
        <f>COUNTIFS(Table1[LED wattage],N80)</f>
        <v>13</v>
      </c>
    </row>
    <row r="81" spans="1:16" x14ac:dyDescent="0.3">
      <c r="A81" s="72" t="str">
        <f>homedepotledrbr!$AA50</f>
        <v>BR30</v>
      </c>
      <c r="B81" s="70">
        <f>homedepotledrbr!$AP50</f>
        <v>8</v>
      </c>
      <c r="C81" s="70">
        <f>homedepotledrbr!$AO50</f>
        <v>65</v>
      </c>
      <c r="D81" s="70">
        <f>homedepotledrbr!$S50</f>
        <v>80</v>
      </c>
      <c r="E81" s="70">
        <f>homedepotledrbr!$AE50</f>
        <v>650</v>
      </c>
      <c r="F81" s="76">
        <f>homedepotledrbr!$I50</f>
        <v>25.95</v>
      </c>
      <c r="G81" s="76"/>
      <c r="H81" s="70">
        <f>homedepotledrbr!$AG50</f>
        <v>6</v>
      </c>
      <c r="I81" s="76">
        <f t="shared" si="7"/>
        <v>4.3250000000000002</v>
      </c>
      <c r="J81" s="70"/>
      <c r="K81" s="71">
        <f t="shared" si="8"/>
        <v>81.25</v>
      </c>
      <c r="L81" s="79">
        <f t="shared" si="6"/>
        <v>265.25</v>
      </c>
      <c r="N81" s="98">
        <v>12.5</v>
      </c>
      <c r="O81" s="111">
        <f>IFERROR(AVERAGEIFS(Table1[Price per Lamp],Table1[LED wattage],N81),"")</f>
        <v>17.97</v>
      </c>
      <c r="P81" s="98">
        <f>COUNTIFS(Table1[LED wattage],N81)</f>
        <v>1</v>
      </c>
    </row>
    <row r="82" spans="1:16" x14ac:dyDescent="0.3">
      <c r="A82" s="72" t="str">
        <f>homedepotledrbr!$AA53</f>
        <v>BR40</v>
      </c>
      <c r="B82" s="73">
        <f>homedepotledrbr!$AP53</f>
        <v>8</v>
      </c>
      <c r="C82" s="73">
        <f>homedepotledrbr!$AO53</f>
        <v>65</v>
      </c>
      <c r="D82" s="73">
        <f>homedepotledrbr!$S53</f>
        <v>80</v>
      </c>
      <c r="E82" s="73">
        <f>homedepotledrbr!$AE53</f>
        <v>650</v>
      </c>
      <c r="F82" s="74">
        <f>homedepotledrbr!$I53</f>
        <v>7.94</v>
      </c>
      <c r="G82" s="74"/>
      <c r="H82" s="73">
        <f>homedepotledrbr!$AG53</f>
        <v>1</v>
      </c>
      <c r="I82" s="74">
        <f t="shared" si="7"/>
        <v>7.94</v>
      </c>
      <c r="J82" s="73"/>
      <c r="K82" s="75">
        <f t="shared" si="8"/>
        <v>81.25</v>
      </c>
      <c r="L82" s="80">
        <f t="shared" si="6"/>
        <v>265.25</v>
      </c>
      <c r="N82" s="98">
        <v>13</v>
      </c>
      <c r="O82" s="111">
        <f>IFERROR(AVERAGEIFS(Table1[Price per Lamp],Table1[LED wattage],N82),"")</f>
        <v>7.5242592592592592</v>
      </c>
      <c r="P82" s="98">
        <f>COUNTIFS(Table1[LED wattage],N82)</f>
        <v>9</v>
      </c>
    </row>
    <row r="83" spans="1:16" x14ac:dyDescent="0.3">
      <c r="A83" s="72" t="str">
        <f>homedepotledrbr!$AA64</f>
        <v>BR30</v>
      </c>
      <c r="B83" s="70"/>
      <c r="C83" s="70">
        <f>homedepotledrbr!$AO64</f>
        <v>65</v>
      </c>
      <c r="D83" s="70">
        <f>homedepotledrbr!$S64</f>
        <v>80</v>
      </c>
      <c r="E83" s="70">
        <f>homedepotledrbr!$AE64</f>
        <v>650</v>
      </c>
      <c r="F83" s="76">
        <f>homedepotledrbr!$I64</f>
        <v>0</v>
      </c>
      <c r="G83" s="76"/>
      <c r="H83" s="70">
        <f>homedepotledrbr!$AG64</f>
        <v>6</v>
      </c>
      <c r="I83" s="76"/>
      <c r="J83" s="70"/>
      <c r="K83" s="71" t="e">
        <f t="shared" si="8"/>
        <v>#DIV/0!</v>
      </c>
      <c r="L83" s="79" t="e">
        <f t="shared" si="6"/>
        <v>#DIV/0!</v>
      </c>
      <c r="N83" s="98">
        <v>13.5</v>
      </c>
      <c r="O83" s="111">
        <f>IFERROR(AVERAGEIFS(Table1[Price per Lamp],Table1[LED wattage],N83),"")</f>
        <v>8.6566666666666663</v>
      </c>
      <c r="P83" s="98">
        <f>COUNTIFS(Table1[LED wattage],N83)</f>
        <v>1</v>
      </c>
    </row>
    <row r="84" spans="1:16" x14ac:dyDescent="0.3">
      <c r="A84" s="72" t="str">
        <f>homedepotledrbr!$AA65</f>
        <v>BR30</v>
      </c>
      <c r="B84" s="73"/>
      <c r="C84" s="73">
        <f>homedepotledrbr!$AO65</f>
        <v>65</v>
      </c>
      <c r="D84" s="73">
        <f>homedepotledrbr!$S65</f>
        <v>80</v>
      </c>
      <c r="E84" s="73">
        <f>homedepotledrbr!$AE65</f>
        <v>650</v>
      </c>
      <c r="F84" s="74">
        <f>homedepotledrbr!$I65</f>
        <v>0</v>
      </c>
      <c r="G84" s="74"/>
      <c r="H84" s="73">
        <f>homedepotledrbr!$AG65</f>
        <v>1</v>
      </c>
      <c r="I84" s="74"/>
      <c r="J84" s="73"/>
      <c r="K84" s="75" t="e">
        <f t="shared" si="8"/>
        <v>#DIV/0!</v>
      </c>
      <c r="L84" s="80" t="e">
        <f t="shared" si="6"/>
        <v>#DIV/0!</v>
      </c>
      <c r="N84" s="98">
        <v>14</v>
      </c>
      <c r="O84" s="111">
        <f>IFERROR(AVERAGEIFS(Table1[Price per Lamp],Table1[LED wattage],N84),"")</f>
        <v>8.2320000000000011</v>
      </c>
      <c r="P84" s="98">
        <f>COUNTIFS(Table1[LED wattage],N84)</f>
        <v>5</v>
      </c>
    </row>
    <row r="85" spans="1:16" x14ac:dyDescent="0.3">
      <c r="A85" s="72" t="str">
        <f>homedepotledrbr!$AA67</f>
        <v>BR30</v>
      </c>
      <c r="B85" s="70">
        <f>homedepotledrbr!$AP67</f>
        <v>8</v>
      </c>
      <c r="C85" s="70">
        <f>homedepotledrbr!$AO67</f>
        <v>65</v>
      </c>
      <c r="D85" s="70">
        <f>homedepotledrbr!$S67</f>
        <v>80</v>
      </c>
      <c r="E85" s="70">
        <f>homedepotledrbr!$AE67</f>
        <v>650</v>
      </c>
      <c r="F85" s="76">
        <f>homedepotledrbr!$I67</f>
        <v>27.73</v>
      </c>
      <c r="G85" s="76"/>
      <c r="H85" s="70">
        <f>homedepotledrbr!$AG67</f>
        <v>6</v>
      </c>
      <c r="I85" s="76">
        <f t="shared" si="7"/>
        <v>4.621666666666667</v>
      </c>
      <c r="J85" s="70"/>
      <c r="K85" s="71">
        <f t="shared" si="8"/>
        <v>81.25</v>
      </c>
      <c r="L85" s="79">
        <f t="shared" si="6"/>
        <v>265.25</v>
      </c>
      <c r="N85" s="98">
        <v>15</v>
      </c>
      <c r="O85" s="111">
        <f>IFERROR(AVERAGEIFS(Table1[Price per Lamp],Table1[LED wattage],N85),"")</f>
        <v>7.7500000000000009</v>
      </c>
      <c r="P85" s="98">
        <f>COUNTIFS(Table1[LED wattage],N85)</f>
        <v>8</v>
      </c>
    </row>
    <row r="86" spans="1:16" x14ac:dyDescent="0.3">
      <c r="A86" s="72" t="str">
        <f>homedepotledrbr!$AA94</f>
        <v>BR30</v>
      </c>
      <c r="B86" s="73">
        <f>homedepotledrbr!$AP94</f>
        <v>8</v>
      </c>
      <c r="C86" s="73">
        <f>homedepotledrbr!$AO94</f>
        <v>65</v>
      </c>
      <c r="D86" s="73">
        <f>homedepotledrbr!$S94</f>
        <v>80</v>
      </c>
      <c r="E86" s="73">
        <f>homedepotledrbr!$AE94</f>
        <v>650</v>
      </c>
      <c r="F86" s="74">
        <f>homedepotledrbr!$I94</f>
        <v>35.78</v>
      </c>
      <c r="G86" s="74"/>
      <c r="H86" s="73">
        <f>homedepotledrbr!$AG94</f>
        <v>4</v>
      </c>
      <c r="I86" s="74">
        <f t="shared" si="7"/>
        <v>8.9450000000000003</v>
      </c>
      <c r="J86" s="73"/>
      <c r="K86" s="75">
        <f t="shared" si="8"/>
        <v>81.25</v>
      </c>
      <c r="L86" s="80">
        <f t="shared" si="6"/>
        <v>265.25</v>
      </c>
      <c r="N86" s="98">
        <v>15.5</v>
      </c>
      <c r="O86" s="111">
        <f>IFERROR(AVERAGEIFS(Table1[Price per Lamp],Table1[LED wattage],N86),"")</f>
        <v>21.37</v>
      </c>
      <c r="P86" s="98">
        <f>COUNTIFS(Table1[LED wattage],N86)</f>
        <v>2</v>
      </c>
    </row>
    <row r="87" spans="1:16" x14ac:dyDescent="0.3">
      <c r="A87" s="72" t="str">
        <f>homedepotledrbr!$AA125</f>
        <v>BR30</v>
      </c>
      <c r="B87" s="70">
        <v>8</v>
      </c>
      <c r="C87" s="70">
        <f>homedepotledrbr!$AO125</f>
        <v>65</v>
      </c>
      <c r="D87" s="70">
        <f>homedepotledrbr!$S125</f>
        <v>82</v>
      </c>
      <c r="E87" s="70">
        <f>homedepotledrbr!$AE125</f>
        <v>0</v>
      </c>
      <c r="F87" s="76">
        <f>homedepotledrbr!$I125</f>
        <v>16.649999999999999</v>
      </c>
      <c r="G87" s="76"/>
      <c r="H87" s="70">
        <f>homedepotledrbr!$AG125</f>
        <v>1</v>
      </c>
      <c r="I87" s="76">
        <f t="shared" si="7"/>
        <v>16.649999999999999</v>
      </c>
      <c r="J87" s="70"/>
      <c r="K87" s="71">
        <f t="shared" si="8"/>
        <v>0</v>
      </c>
      <c r="L87" s="79">
        <f t="shared" si="6"/>
        <v>188.6</v>
      </c>
      <c r="N87" s="98">
        <v>16</v>
      </c>
      <c r="O87" s="111">
        <f>IFERROR(AVERAGEIFS(Table1[Price per Lamp],Table1[LED wattage],N87),"")</f>
        <v>9.9849999999999994</v>
      </c>
      <c r="P87" s="98">
        <f>COUNTIFS(Table1[LED wattage],N87)</f>
        <v>1</v>
      </c>
    </row>
    <row r="88" spans="1:16" x14ac:dyDescent="0.3">
      <c r="A88" s="72" t="str">
        <f>homedepotledrbr!$AA133</f>
        <v>BR30</v>
      </c>
      <c r="B88" s="73">
        <f>homedepotledrbr!$AP133</f>
        <v>8</v>
      </c>
      <c r="C88" s="73">
        <f>homedepotledrbr!$AO133</f>
        <v>65</v>
      </c>
      <c r="D88" s="73">
        <f>homedepotledrbr!$S133</f>
        <v>82</v>
      </c>
      <c r="E88" s="73">
        <f>homedepotledrbr!$AE133</f>
        <v>650</v>
      </c>
      <c r="F88" s="74">
        <f>homedepotledrbr!$I133</f>
        <v>7.48</v>
      </c>
      <c r="G88" s="74"/>
      <c r="H88" s="73">
        <f>homedepotledrbr!$AG133</f>
        <v>1</v>
      </c>
      <c r="I88" s="74">
        <f t="shared" si="7"/>
        <v>7.48</v>
      </c>
      <c r="J88" s="73"/>
      <c r="K88" s="75">
        <f t="shared" si="8"/>
        <v>81.25</v>
      </c>
      <c r="L88" s="80">
        <f t="shared" si="6"/>
        <v>269.85000000000002</v>
      </c>
      <c r="N88" s="98">
        <v>16.5</v>
      </c>
      <c r="O88" s="111">
        <f>IFERROR(AVERAGEIFS(Table1[Price per Lamp],Table1[LED wattage],N88),"")</f>
        <v>11.99</v>
      </c>
      <c r="P88" s="98">
        <f>COUNTIFS(Table1[LED wattage],N88)</f>
        <v>2</v>
      </c>
    </row>
    <row r="89" spans="1:16" x14ac:dyDescent="0.3">
      <c r="A89" s="72" t="str">
        <f>homedepotledrbr!$AA155</f>
        <v>BR30</v>
      </c>
      <c r="B89" s="70">
        <f>homedepotledrbr!$AP155</f>
        <v>8</v>
      </c>
      <c r="C89" s="70">
        <f>homedepotledrbr!$AO155</f>
        <v>65</v>
      </c>
      <c r="D89" s="70">
        <f>homedepotledrbr!$S155</f>
        <v>80</v>
      </c>
      <c r="E89" s="70">
        <f>homedepotledrbr!$AE155</f>
        <v>700</v>
      </c>
      <c r="F89" s="76">
        <f>homedepotledrbr!$I155</f>
        <v>24.99</v>
      </c>
      <c r="G89" s="76"/>
      <c r="H89" s="70">
        <f>homedepotledrbr!$AG155</f>
        <v>1</v>
      </c>
      <c r="I89" s="76">
        <f t="shared" si="7"/>
        <v>24.99</v>
      </c>
      <c r="J89" s="70"/>
      <c r="K89" s="71">
        <f t="shared" si="8"/>
        <v>87.5</v>
      </c>
      <c r="L89" s="79">
        <f t="shared" ref="L89:L109" si="9">2.3*D89+K89</f>
        <v>271.5</v>
      </c>
      <c r="N89" s="98">
        <v>17</v>
      </c>
      <c r="O89" s="111">
        <f>IFERROR(AVERAGEIFS(Table1[Price per Lamp],Table1[LED wattage],N89),"")</f>
        <v>9.1366666666666667</v>
      </c>
      <c r="P89" s="98">
        <f>COUNTIFS(Table1[LED wattage],N89)</f>
        <v>7</v>
      </c>
    </row>
    <row r="90" spans="1:16" x14ac:dyDescent="0.3">
      <c r="A90" s="72" t="str">
        <f>homedepotledrbr!$AA184</f>
        <v>BR30</v>
      </c>
      <c r="B90" s="73">
        <f>homedepotledrbr!$AP184</f>
        <v>8</v>
      </c>
      <c r="C90" s="73">
        <f>homedepotledrbr!$AO184</f>
        <v>65</v>
      </c>
      <c r="D90" s="73">
        <f>homedepotledrbr!$S184</f>
        <v>82</v>
      </c>
      <c r="E90" s="73">
        <f>homedepotledrbr!$AE184</f>
        <v>650</v>
      </c>
      <c r="F90" s="74">
        <f>homedepotledrbr!$I184</f>
        <v>5.6</v>
      </c>
      <c r="G90" s="74"/>
      <c r="H90" s="73">
        <f>homedepotledrbr!$AG184</f>
        <v>1</v>
      </c>
      <c r="I90" s="74">
        <f t="shared" si="7"/>
        <v>5.6</v>
      </c>
      <c r="J90" s="73"/>
      <c r="K90" s="75">
        <f t="shared" si="8"/>
        <v>81.25</v>
      </c>
      <c r="L90" s="80">
        <f t="shared" si="9"/>
        <v>269.85000000000002</v>
      </c>
      <c r="N90" s="98">
        <v>18</v>
      </c>
      <c r="O90" s="111">
        <f>IFERROR(AVERAGEIFS(Table1[Price per Lamp],Table1[LED wattage],N90),"")</f>
        <v>9.2230000000000008</v>
      </c>
      <c r="P90" s="98">
        <f>COUNTIFS(Table1[LED wattage],N90)</f>
        <v>5</v>
      </c>
    </row>
    <row r="91" spans="1:16" x14ac:dyDescent="0.3">
      <c r="A91" s="77"/>
      <c r="B91" s="70"/>
      <c r="C91" s="70"/>
      <c r="D91" s="70"/>
      <c r="E91" s="70"/>
      <c r="F91" s="76"/>
      <c r="G91" s="76"/>
      <c r="H91" s="70"/>
      <c r="I91" s="76"/>
      <c r="J91" s="70"/>
      <c r="K91" s="71"/>
      <c r="L91" s="79"/>
      <c r="N91" s="98">
        <v>20</v>
      </c>
      <c r="O91" s="111">
        <f>IFERROR(AVERAGEIFS(Table1[Price per Lamp],Table1[LED wattage],N91),"")</f>
        <v>16.065999999999999</v>
      </c>
      <c r="P91" s="98">
        <f>COUNTIFS(Table1[LED wattage],N91)</f>
        <v>5</v>
      </c>
    </row>
    <row r="92" spans="1:16" x14ac:dyDescent="0.3">
      <c r="A92" s="77"/>
      <c r="B92" s="73"/>
      <c r="C92" s="73"/>
      <c r="D92" s="73"/>
      <c r="E92" s="73"/>
      <c r="F92" s="74"/>
      <c r="G92" s="74"/>
      <c r="H92" s="73"/>
      <c r="I92" s="74"/>
      <c r="J92" s="73"/>
      <c r="K92" s="75"/>
      <c r="L92" s="80"/>
      <c r="N92" s="98"/>
      <c r="O92" s="111" t="str">
        <f>IFERROR(AVERAGEIFS(Table1[Price per Lamp],Table1[LED wattage],N92),"")</f>
        <v/>
      </c>
      <c r="P92" s="98">
        <f>COUNTIFS(Table1[LED wattage],N92)</f>
        <v>0</v>
      </c>
    </row>
    <row r="93" spans="1:16" x14ac:dyDescent="0.3">
      <c r="A93" s="77" t="str">
        <f>miscledbr!$K19</f>
        <v>BR30</v>
      </c>
      <c r="B93" s="70"/>
      <c r="C93" s="70">
        <f>miscledbr!$Q19</f>
        <v>65</v>
      </c>
      <c r="D93" s="70"/>
      <c r="E93" s="70">
        <f>miscledbr!$L19</f>
        <v>650</v>
      </c>
      <c r="F93" s="76">
        <f>miscledbr!$F19</f>
        <v>0</v>
      </c>
      <c r="G93" s="76"/>
      <c r="H93" s="70">
        <f>miscledbr!$N19</f>
        <v>6</v>
      </c>
      <c r="I93" s="76"/>
      <c r="J93" s="70"/>
      <c r="K93" s="71" t="e">
        <f t="shared" si="8"/>
        <v>#DIV/0!</v>
      </c>
      <c r="L93" s="79" t="e">
        <f t="shared" si="9"/>
        <v>#DIV/0!</v>
      </c>
      <c r="N93" s="98"/>
      <c r="O93" s="111" t="str">
        <f>IFERROR(AVERAGEIFS(Table1[Price per Lamp],Table1[LED wattage],N93),"")</f>
        <v/>
      </c>
      <c r="P93" s="98">
        <f>COUNTIFS(Table1[LED wattage],N93)</f>
        <v>0</v>
      </c>
    </row>
    <row r="94" spans="1:16" x14ac:dyDescent="0.3">
      <c r="A94" s="77" t="str">
        <f>miscledbr!$K20</f>
        <v>BR30</v>
      </c>
      <c r="B94" s="73"/>
      <c r="C94" s="73">
        <f>miscledbr!$Q20</f>
        <v>65</v>
      </c>
      <c r="D94" s="73"/>
      <c r="E94" s="73">
        <f>miscledbr!$L20</f>
        <v>650</v>
      </c>
      <c r="F94" s="74">
        <f>miscledbr!$F20</f>
        <v>0</v>
      </c>
      <c r="G94" s="74"/>
      <c r="H94" s="73">
        <f>miscledbr!$N20</f>
        <v>1</v>
      </c>
      <c r="I94" s="74"/>
      <c r="J94" s="73"/>
      <c r="K94" s="75" t="e">
        <f t="shared" si="8"/>
        <v>#DIV/0!</v>
      </c>
      <c r="L94" s="80" t="e">
        <f t="shared" si="9"/>
        <v>#DIV/0!</v>
      </c>
      <c r="N94" s="98"/>
      <c r="O94" s="111" t="str">
        <f>IFERROR(AVERAGEIFS(Table1[Price per Lamp],Table1[LED wattage],N94),"")</f>
        <v/>
      </c>
      <c r="P94" s="98">
        <f>COUNTIFS(Table1[LED wattage],N94)</f>
        <v>0</v>
      </c>
    </row>
    <row r="95" spans="1:16" x14ac:dyDescent="0.3">
      <c r="A95" s="77" t="str">
        <f>miscledbr!$K26</f>
        <v>R20</v>
      </c>
      <c r="B95" s="70"/>
      <c r="C95" s="70">
        <f>miscledbr!$Q26</f>
        <v>65</v>
      </c>
      <c r="D95" s="70"/>
      <c r="E95" s="70">
        <f>miscledbr!$L26</f>
        <v>650</v>
      </c>
      <c r="F95" s="76">
        <f>miscledbr!$F26</f>
        <v>0</v>
      </c>
      <c r="G95" s="76"/>
      <c r="H95" s="70">
        <f>miscledbr!$N26</f>
        <v>1</v>
      </c>
      <c r="I95" s="76"/>
      <c r="J95" s="70"/>
      <c r="K95" s="71" t="e">
        <f t="shared" si="8"/>
        <v>#DIV/0!</v>
      </c>
      <c r="L95" s="79" t="e">
        <f t="shared" si="9"/>
        <v>#DIV/0!</v>
      </c>
      <c r="N95" s="98"/>
      <c r="O95" s="111" t="str">
        <f>IFERROR(AVERAGEIFS(Table1[Price per Lamp],Table1[LED wattage],N95),"")</f>
        <v/>
      </c>
      <c r="P95" s="98">
        <f>COUNTIFS(Table1[LED wattage],N95)</f>
        <v>0</v>
      </c>
    </row>
    <row r="96" spans="1:16" x14ac:dyDescent="0.3">
      <c r="A96" s="72" t="str">
        <f>homedepotledrbr!$AA179</f>
        <v>BR30</v>
      </c>
      <c r="B96" s="73">
        <f>homedepotledrbr!$AP179</f>
        <v>8</v>
      </c>
      <c r="C96" s="73">
        <f>homedepotledrbr!$AO179</f>
        <v>75</v>
      </c>
      <c r="D96" s="73">
        <f>homedepotledrbr!$S179</f>
        <v>80</v>
      </c>
      <c r="E96" s="73">
        <f>homedepotledrbr!$AE179</f>
        <v>850</v>
      </c>
      <c r="F96" s="74">
        <f>homedepotledrbr!$I179</f>
        <v>16.03</v>
      </c>
      <c r="G96" s="74"/>
      <c r="H96" s="73">
        <f>homedepotledrbr!$AG179</f>
        <v>1</v>
      </c>
      <c r="I96" s="74">
        <f t="shared" si="7"/>
        <v>16.03</v>
      </c>
      <c r="J96" s="73"/>
      <c r="K96" s="75">
        <f t="shared" si="8"/>
        <v>106.25</v>
      </c>
      <c r="L96" s="80">
        <f t="shared" si="9"/>
        <v>290.25</v>
      </c>
      <c r="N96" s="98">
        <v>30</v>
      </c>
      <c r="O96" s="111">
        <f>IFERROR(AVERAGEIFS(Table1[Price per Lamp],Table1[LED wattage],N96),"")</f>
        <v>26.99</v>
      </c>
      <c r="P96" s="98">
        <f>COUNTIFS(Table1[LED wattage],N96)</f>
        <v>2</v>
      </c>
    </row>
    <row r="97" spans="1:16" x14ac:dyDescent="0.3">
      <c r="A97" s="72" t="str">
        <f>homedepotledrbr!$AA95</f>
        <v>R20</v>
      </c>
      <c r="B97" s="70">
        <f>homedepotledrbr!$AP95</f>
        <v>8.5</v>
      </c>
      <c r="C97" s="70">
        <f>homedepotledrbr!$AO95</f>
        <v>50</v>
      </c>
      <c r="D97" s="70">
        <f>homedepotledrbr!$S95</f>
        <v>90</v>
      </c>
      <c r="E97" s="70">
        <f>homedepotledrbr!$AE95</f>
        <v>520</v>
      </c>
      <c r="F97" s="76">
        <f>homedepotledrbr!$I95</f>
        <v>35.97</v>
      </c>
      <c r="G97" s="76"/>
      <c r="H97" s="70">
        <f>homedepotledrbr!$AG95</f>
        <v>2</v>
      </c>
      <c r="I97" s="76">
        <f t="shared" si="7"/>
        <v>17.984999999999999</v>
      </c>
      <c r="J97" s="70"/>
      <c r="K97" s="71">
        <f t="shared" si="8"/>
        <v>61.176470588235297</v>
      </c>
      <c r="L97" s="79">
        <f t="shared" si="9"/>
        <v>268.17647058823525</v>
      </c>
      <c r="N97" s="98"/>
      <c r="O97" s="98"/>
      <c r="P97" s="98"/>
    </row>
    <row r="98" spans="1:16" x14ac:dyDescent="0.3">
      <c r="A98" s="72" t="str">
        <f>homedepotledrbr!$AA115</f>
        <v>BR20</v>
      </c>
      <c r="B98" s="73">
        <f>homedepotledrbr!$AP115</f>
        <v>8.5</v>
      </c>
      <c r="C98" s="73">
        <f>homedepotledrbr!$AO115</f>
        <v>50</v>
      </c>
      <c r="D98" s="73">
        <f>homedepotledrbr!$S115</f>
        <v>91</v>
      </c>
      <c r="E98" s="73">
        <f>homedepotledrbr!$AE115</f>
        <v>520</v>
      </c>
      <c r="F98" s="74">
        <f>homedepotledrbr!$I115</f>
        <v>35.97</v>
      </c>
      <c r="G98" s="74"/>
      <c r="H98" s="73">
        <f>homedepotledrbr!$AG115</f>
        <v>2</v>
      </c>
      <c r="I98" s="74">
        <f t="shared" si="7"/>
        <v>17.984999999999999</v>
      </c>
      <c r="J98" s="73"/>
      <c r="K98" s="75">
        <f t="shared" si="8"/>
        <v>61.176470588235297</v>
      </c>
      <c r="L98" s="80">
        <f t="shared" si="9"/>
        <v>270.47647058823526</v>
      </c>
      <c r="N98" s="98"/>
      <c r="O98" s="98"/>
      <c r="P98" s="98"/>
    </row>
    <row r="99" spans="1:16" x14ac:dyDescent="0.3">
      <c r="A99" s="72" t="str">
        <f>homedepotledrbr!$AA2</f>
        <v>BR30</v>
      </c>
      <c r="B99" s="70">
        <f>homedepotledrbr!$AP2</f>
        <v>8.5</v>
      </c>
      <c r="C99" s="70">
        <f>homedepotledrbr!$AO2</f>
        <v>65</v>
      </c>
      <c r="D99" s="70">
        <f>homedepotledrbr!$S2</f>
        <v>80</v>
      </c>
      <c r="E99" s="70">
        <f>homedepotledrbr!$AE2</f>
        <v>800</v>
      </c>
      <c r="F99" s="76">
        <f>homedepotledrbr!$I2</f>
        <v>49.97</v>
      </c>
      <c r="G99" s="76"/>
      <c r="H99" s="70">
        <f>homedepotledrbr!$AG2</f>
        <v>2</v>
      </c>
      <c r="I99" s="76">
        <f t="shared" si="7"/>
        <v>24.984999999999999</v>
      </c>
      <c r="J99" s="70"/>
      <c r="K99" s="71">
        <f t="shared" si="8"/>
        <v>94.117647058823536</v>
      </c>
      <c r="L99" s="79">
        <f t="shared" si="9"/>
        <v>278.11764705882354</v>
      </c>
      <c r="N99" s="98"/>
      <c r="O99" s="98"/>
      <c r="P99" s="98"/>
    </row>
    <row r="100" spans="1:16" x14ac:dyDescent="0.3">
      <c r="A100" s="72" t="str">
        <f>homedepotledrbr!$AA82</f>
        <v>R30</v>
      </c>
      <c r="B100" s="73">
        <f>homedepotledrbr!$AP82</f>
        <v>8.5</v>
      </c>
      <c r="C100" s="73">
        <f>homedepotledrbr!$AO82</f>
        <v>65</v>
      </c>
      <c r="D100" s="73">
        <f>homedepotledrbr!$S82</f>
        <v>80</v>
      </c>
      <c r="E100" s="73">
        <f>homedepotledrbr!$AE82</f>
        <v>650</v>
      </c>
      <c r="F100" s="74">
        <f>homedepotledrbr!$I82</f>
        <v>9.4</v>
      </c>
      <c r="G100" s="74"/>
      <c r="H100" s="73">
        <f>homedepotledrbr!$AG82</f>
        <v>1</v>
      </c>
      <c r="I100" s="74">
        <f t="shared" si="7"/>
        <v>9.4</v>
      </c>
      <c r="J100" s="73"/>
      <c r="K100" s="75">
        <f t="shared" si="8"/>
        <v>76.470588235294116</v>
      </c>
      <c r="L100" s="80">
        <f t="shared" si="9"/>
        <v>260.47058823529414</v>
      </c>
      <c r="N100" s="98"/>
      <c r="O100" s="98"/>
      <c r="P100" s="98"/>
    </row>
    <row r="101" spans="1:16" x14ac:dyDescent="0.3">
      <c r="A101" s="72" t="str">
        <f>homedepotledrbr!$AA118</f>
        <v>BR30</v>
      </c>
      <c r="B101" s="70"/>
      <c r="C101" s="70">
        <f>homedepotledrbr!$AO118</f>
        <v>65</v>
      </c>
      <c r="D101" s="70">
        <f>homedepotledrbr!$S118</f>
        <v>82</v>
      </c>
      <c r="E101" s="70">
        <f>homedepotledrbr!$AE118</f>
        <v>700</v>
      </c>
      <c r="F101" s="76">
        <f>homedepotledrbr!$I118</f>
        <v>0</v>
      </c>
      <c r="G101" s="76"/>
      <c r="H101" s="70">
        <f>homedepotledrbr!$AG118</f>
        <v>6</v>
      </c>
      <c r="I101" s="76"/>
      <c r="J101" s="70"/>
      <c r="K101" s="71" t="e">
        <f t="shared" si="8"/>
        <v>#DIV/0!</v>
      </c>
      <c r="L101" s="79" t="e">
        <f t="shared" si="9"/>
        <v>#DIV/0!</v>
      </c>
    </row>
    <row r="102" spans="1:16" x14ac:dyDescent="0.3">
      <c r="A102" s="72" t="str">
        <f>homedepotledrbr!$AA165</f>
        <v>BR30</v>
      </c>
      <c r="B102" s="73"/>
      <c r="C102" s="73">
        <f>homedepotledrbr!$AO165</f>
        <v>65</v>
      </c>
      <c r="D102" s="73">
        <f>homedepotledrbr!$S165</f>
        <v>80</v>
      </c>
      <c r="E102" s="73">
        <f>homedepotledrbr!$AE165</f>
        <v>650</v>
      </c>
      <c r="F102" s="74">
        <f>homedepotledrbr!$I165</f>
        <v>0</v>
      </c>
      <c r="G102" s="74"/>
      <c r="H102" s="73">
        <f>homedepotledrbr!$AG165</f>
        <v>12</v>
      </c>
      <c r="I102" s="74"/>
      <c r="J102" s="73"/>
      <c r="K102" s="75" t="e">
        <f t="shared" si="8"/>
        <v>#DIV/0!</v>
      </c>
      <c r="L102" s="80" t="e">
        <f t="shared" si="9"/>
        <v>#DIV/0!</v>
      </c>
    </row>
    <row r="103" spans="1:16" x14ac:dyDescent="0.3">
      <c r="A103" s="72" t="str">
        <f>homedepotledrbr!$AA166</f>
        <v>BR30</v>
      </c>
      <c r="B103" s="70"/>
      <c r="C103" s="70">
        <f>homedepotledrbr!$AO166</f>
        <v>65</v>
      </c>
      <c r="D103" s="70">
        <f>homedepotledrbr!$S166</f>
        <v>80</v>
      </c>
      <c r="E103" s="70">
        <f>homedepotledrbr!$AE166</f>
        <v>650</v>
      </c>
      <c r="F103" s="76">
        <f>homedepotledrbr!$I166</f>
        <v>0</v>
      </c>
      <c r="G103" s="76"/>
      <c r="H103" s="70">
        <f>homedepotledrbr!$AG166</f>
        <v>6</v>
      </c>
      <c r="I103" s="76"/>
      <c r="J103" s="70"/>
      <c r="K103" s="71" t="e">
        <f t="shared" si="8"/>
        <v>#DIV/0!</v>
      </c>
      <c r="L103" s="79" t="e">
        <f>2.3*D103+K103</f>
        <v>#DIV/0!</v>
      </c>
    </row>
    <row r="104" spans="1:16" x14ac:dyDescent="0.3">
      <c r="A104" s="72" t="str">
        <f>homedepotledrbr!$AA167</f>
        <v>BR30</v>
      </c>
      <c r="B104" s="73"/>
      <c r="C104" s="73">
        <f>homedepotledrbr!$AO167</f>
        <v>65</v>
      </c>
      <c r="D104" s="73">
        <f>homedepotledrbr!$S167</f>
        <v>80</v>
      </c>
      <c r="E104" s="73">
        <f>homedepotledrbr!$AE167</f>
        <v>680</v>
      </c>
      <c r="F104" s="74">
        <f>homedepotledrbr!$I167</f>
        <v>0</v>
      </c>
      <c r="G104" s="74"/>
      <c r="H104" s="73">
        <f>homedepotledrbr!$AG167</f>
        <v>6</v>
      </c>
      <c r="I104" s="74"/>
      <c r="J104" s="73"/>
      <c r="K104" s="75" t="e">
        <f t="shared" si="8"/>
        <v>#DIV/0!</v>
      </c>
      <c r="L104" s="80" t="e">
        <f t="shared" si="9"/>
        <v>#DIV/0!</v>
      </c>
    </row>
    <row r="105" spans="1:16" x14ac:dyDescent="0.3">
      <c r="A105" s="77" t="str">
        <f>miscledbr!$K3</f>
        <v>BR30</v>
      </c>
      <c r="B105" s="70">
        <f>miscledbr!$M3</f>
        <v>8.5</v>
      </c>
      <c r="C105" s="70">
        <f>miscledbr!$Q3</f>
        <v>65</v>
      </c>
      <c r="D105" s="70"/>
      <c r="E105" s="70">
        <f>miscledbr!$L3</f>
        <v>650</v>
      </c>
      <c r="F105" s="76">
        <f>miscledbr!$F3</f>
        <v>6.39</v>
      </c>
      <c r="G105" s="76"/>
      <c r="H105" s="70">
        <f>miscledbr!$N3</f>
        <v>3</v>
      </c>
      <c r="I105" s="76">
        <f t="shared" si="7"/>
        <v>2.13</v>
      </c>
      <c r="J105" s="70"/>
      <c r="K105" s="71">
        <f t="shared" si="8"/>
        <v>76.470588235294116</v>
      </c>
      <c r="L105" s="79">
        <f t="shared" si="9"/>
        <v>76.470588235294116</v>
      </c>
    </row>
    <row r="106" spans="1:16" x14ac:dyDescent="0.3">
      <c r="A106" s="77" t="str">
        <f>miscledbr!$K9</f>
        <v>BR30</v>
      </c>
      <c r="B106" s="73"/>
      <c r="C106" s="73">
        <f>miscledbr!$Q9</f>
        <v>65</v>
      </c>
      <c r="D106" s="73"/>
      <c r="E106" s="73">
        <f>miscledbr!$L9</f>
        <v>650</v>
      </c>
      <c r="F106" s="74">
        <f>miscledbr!$F9</f>
        <v>0</v>
      </c>
      <c r="G106" s="74"/>
      <c r="H106" s="73">
        <f>miscledbr!$N9</f>
        <v>3</v>
      </c>
      <c r="I106" s="74"/>
      <c r="J106" s="73"/>
      <c r="K106" s="75" t="e">
        <f t="shared" si="8"/>
        <v>#DIV/0!</v>
      </c>
      <c r="L106" s="80" t="e">
        <f t="shared" si="9"/>
        <v>#DIV/0!</v>
      </c>
    </row>
    <row r="107" spans="1:16" x14ac:dyDescent="0.3">
      <c r="A107" s="72" t="str">
        <f>homedepotledrbr!$AA113</f>
        <v>R20</v>
      </c>
      <c r="B107" s="70">
        <f>homedepotledrbr!$AP113</f>
        <v>9</v>
      </c>
      <c r="C107" s="70">
        <f>homedepotledrbr!$AO113</f>
        <v>50</v>
      </c>
      <c r="D107" s="70">
        <f>homedepotledrbr!$S113</f>
        <v>82</v>
      </c>
      <c r="E107" s="70">
        <f>homedepotledrbr!$AE113</f>
        <v>500</v>
      </c>
      <c r="F107" s="76">
        <f>homedepotledrbr!$I113</f>
        <v>10.53</v>
      </c>
      <c r="G107" s="76"/>
      <c r="H107" s="70">
        <f>homedepotledrbr!$AG113</f>
        <v>1</v>
      </c>
      <c r="I107" s="76">
        <f t="shared" si="7"/>
        <v>10.53</v>
      </c>
      <c r="J107" s="70"/>
      <c r="K107" s="71">
        <f t="shared" si="8"/>
        <v>55.555555555555557</v>
      </c>
      <c r="L107" s="79">
        <f t="shared" si="9"/>
        <v>244.15555555555557</v>
      </c>
    </row>
    <row r="108" spans="1:16" x14ac:dyDescent="0.3">
      <c r="A108" s="72" t="str">
        <f>homedepotledrbr!$AA116</f>
        <v>R20</v>
      </c>
      <c r="B108" s="73"/>
      <c r="C108" s="73">
        <f>homedepotledrbr!$AO116</f>
        <v>50</v>
      </c>
      <c r="D108" s="73">
        <f>homedepotledrbr!$S116</f>
        <v>82</v>
      </c>
      <c r="E108" s="73">
        <f>homedepotledrbr!$AE116</f>
        <v>500</v>
      </c>
      <c r="F108" s="74">
        <f>homedepotledrbr!$I116</f>
        <v>0</v>
      </c>
      <c r="G108" s="74"/>
      <c r="H108" s="73">
        <f>homedepotledrbr!$AG116</f>
        <v>8</v>
      </c>
      <c r="I108" s="74"/>
      <c r="J108" s="73"/>
      <c r="K108" s="75" t="e">
        <f t="shared" si="8"/>
        <v>#DIV/0!</v>
      </c>
      <c r="L108" s="80" t="e">
        <f t="shared" si="9"/>
        <v>#DIV/0!</v>
      </c>
      <c r="N108" t="s">
        <v>2282</v>
      </c>
    </row>
    <row r="109" spans="1:16" x14ac:dyDescent="0.3">
      <c r="A109" s="78" t="str">
        <f>'1000bulbsledrbr'!$P2</f>
        <v>BR30</v>
      </c>
      <c r="B109" s="70">
        <f>'1000bulbsledrbr'!$R2</f>
        <v>9</v>
      </c>
      <c r="C109" s="70">
        <f>'1000bulbsledrbr'!$W2</f>
        <v>65</v>
      </c>
      <c r="D109" s="70">
        <f>'1000bulbsledrbr'!$U2</f>
        <v>80</v>
      </c>
      <c r="E109" s="70">
        <f>'1000bulbsledrbr'!$Q2</f>
        <v>650</v>
      </c>
      <c r="F109" s="76">
        <f>'1000bulbsledrbr'!$J2</f>
        <v>4.45</v>
      </c>
      <c r="G109" s="76"/>
      <c r="H109" s="70">
        <f>'1000bulbsledrbr'!$T2</f>
        <v>1</v>
      </c>
      <c r="I109" s="76">
        <f t="shared" si="7"/>
        <v>4.45</v>
      </c>
      <c r="J109" s="70" t="str">
        <f>'1000bulbsledrbr'!$X2</f>
        <v>Certified</v>
      </c>
      <c r="K109" s="71">
        <f t="shared" si="8"/>
        <v>72.222222222222229</v>
      </c>
      <c r="L109" s="79">
        <f t="shared" si="9"/>
        <v>256.22222222222223</v>
      </c>
      <c r="N109" t="s">
        <v>2280</v>
      </c>
      <c r="O109" t="s">
        <v>2279</v>
      </c>
      <c r="P109" t="s">
        <v>2242</v>
      </c>
    </row>
    <row r="110" spans="1:16" x14ac:dyDescent="0.3">
      <c r="A110" s="78" t="str">
        <f>'1000bulbsledrbr'!$P13</f>
        <v>BR30</v>
      </c>
      <c r="B110" s="73">
        <f>'1000bulbsledrbr'!$R13</f>
        <v>9</v>
      </c>
      <c r="C110" s="73">
        <f>'1000bulbsledrbr'!$W13</f>
        <v>65</v>
      </c>
      <c r="D110" s="73">
        <f>'1000bulbsledrbr'!$U13</f>
        <v>80</v>
      </c>
      <c r="E110" s="73">
        <f>'1000bulbsledrbr'!$Q13</f>
        <v>575</v>
      </c>
      <c r="F110" s="74">
        <f>'1000bulbsledrbr'!$J13</f>
        <v>6.31</v>
      </c>
      <c r="G110" s="74"/>
      <c r="H110" s="73">
        <f>'1000bulbsledrbr'!$T13</f>
        <v>1</v>
      </c>
      <c r="I110" s="74">
        <f t="shared" si="7"/>
        <v>6.31</v>
      </c>
      <c r="J110" s="73" t="str">
        <f>'1000bulbsledrbr'!$X13</f>
        <v>No</v>
      </c>
      <c r="K110" s="75">
        <f t="shared" si="8"/>
        <v>63.888888888888886</v>
      </c>
      <c r="L110" s="73"/>
      <c r="N110" s="24"/>
      <c r="O110" s="93"/>
    </row>
    <row r="111" spans="1:16" x14ac:dyDescent="0.3">
      <c r="A111" s="78" t="str">
        <f>'1000bulbsledrbr'!$P23</f>
        <v>BR30</v>
      </c>
      <c r="B111" s="70">
        <f>'1000bulbsledrbr'!$R23</f>
        <v>9</v>
      </c>
      <c r="C111" s="70">
        <f>'1000bulbsledrbr'!$W23</f>
        <v>65</v>
      </c>
      <c r="D111" s="70">
        <f>'1000bulbsledrbr'!$U23</f>
        <v>84</v>
      </c>
      <c r="E111" s="70">
        <f>'1000bulbsledrbr'!$Q23</f>
        <v>650</v>
      </c>
      <c r="F111" s="76">
        <f>'1000bulbsledrbr'!$J23</f>
        <v>5.39</v>
      </c>
      <c r="G111" s="76"/>
      <c r="H111" s="70">
        <f>'1000bulbsledrbr'!$T23</f>
        <v>1</v>
      </c>
      <c r="I111" s="76">
        <f t="shared" si="7"/>
        <v>5.39</v>
      </c>
      <c r="J111" s="70" t="str">
        <f>'1000bulbsledrbr'!$X23</f>
        <v>Certified</v>
      </c>
      <c r="K111" s="71">
        <f t="shared" si="8"/>
        <v>72.222222222222229</v>
      </c>
      <c r="L111" s="79">
        <f>2.3*D111+K111</f>
        <v>265.42222222222222</v>
      </c>
      <c r="N111" s="24">
        <v>25</v>
      </c>
      <c r="O111" s="93">
        <f>AVERAGEIFS(Table1[Price per Lamp],Table1[Equivelent Wattage],N111)</f>
        <v>10.1175</v>
      </c>
      <c r="P111">
        <f>COUNTIFS(Table1[Equivelent Wattage],N111)</f>
        <v>5</v>
      </c>
    </row>
    <row r="112" spans="1:16" x14ac:dyDescent="0.3">
      <c r="A112" s="78" t="str">
        <f>'1000bulbsledrbr'!$P25</f>
        <v>BR30</v>
      </c>
      <c r="B112" s="73">
        <f>'1000bulbsledrbr'!$R25</f>
        <v>9</v>
      </c>
      <c r="C112" s="73">
        <f>'1000bulbsledrbr'!$W25</f>
        <v>65</v>
      </c>
      <c r="D112" s="73">
        <f>'1000bulbsledrbr'!$U25</f>
        <v>80</v>
      </c>
      <c r="E112" s="73">
        <f>'1000bulbsledrbr'!$Q25</f>
        <v>650</v>
      </c>
      <c r="F112" s="74">
        <f>'1000bulbsledrbr'!$J25</f>
        <v>4.49</v>
      </c>
      <c r="G112" s="74"/>
      <c r="H112" s="73">
        <f>'1000bulbsledrbr'!$T25</f>
        <v>1</v>
      </c>
      <c r="I112" s="74">
        <f t="shared" si="7"/>
        <v>4.49</v>
      </c>
      <c r="J112" s="73" t="str">
        <f>'1000bulbsledrbr'!$X25</f>
        <v>No</v>
      </c>
      <c r="K112" s="75">
        <f t="shared" si="8"/>
        <v>72.222222222222229</v>
      </c>
      <c r="L112" s="73"/>
      <c r="N112" s="24"/>
      <c r="O112" s="93"/>
    </row>
    <row r="113" spans="1:16" x14ac:dyDescent="0.3">
      <c r="A113" s="78" t="str">
        <f>'1000bulbsledrbr'!$P36</f>
        <v>BR30</v>
      </c>
      <c r="B113" s="70">
        <f>'1000bulbsledrbr'!$R36</f>
        <v>9</v>
      </c>
      <c r="C113" s="70">
        <f>'1000bulbsledrbr'!$W36</f>
        <v>65</v>
      </c>
      <c r="D113" s="70">
        <f>'1000bulbsledrbr'!$U36</f>
        <v>82</v>
      </c>
      <c r="E113" s="70">
        <f>'1000bulbsledrbr'!$Q36</f>
        <v>650</v>
      </c>
      <c r="F113" s="76">
        <f>'1000bulbsledrbr'!$J36</f>
        <v>3.79</v>
      </c>
      <c r="G113" s="76"/>
      <c r="H113" s="70">
        <f>'1000bulbsledrbr'!$T36</f>
        <v>1</v>
      </c>
      <c r="I113" s="76">
        <f t="shared" si="7"/>
        <v>3.79</v>
      </c>
      <c r="J113" s="70" t="str">
        <f>'1000bulbsledrbr'!$X36</f>
        <v>Certified</v>
      </c>
      <c r="K113" s="71">
        <f t="shared" si="8"/>
        <v>72.222222222222229</v>
      </c>
      <c r="L113" s="79">
        <f>2.3*D113+K113</f>
        <v>260.82222222222219</v>
      </c>
      <c r="N113" s="24">
        <v>40</v>
      </c>
      <c r="O113" s="93">
        <f>AVERAGEIFS(Table1[Price per Lamp],Table1[Equivelent Wattage],N113)</f>
        <v>5.0566666666666666</v>
      </c>
      <c r="P113">
        <f>COUNTIFS(Table1[Equivelent Wattage],N113)</f>
        <v>5</v>
      </c>
    </row>
    <row r="114" spans="1:16" x14ac:dyDescent="0.3">
      <c r="A114" s="78" t="str">
        <f>'1000bulbsledrbr'!$P38</f>
        <v>BR30</v>
      </c>
      <c r="B114" s="73">
        <f>'1000bulbsledrbr'!$R38</f>
        <v>9</v>
      </c>
      <c r="C114" s="73">
        <f>'1000bulbsledrbr'!$W38</f>
        <v>65</v>
      </c>
      <c r="D114" s="73">
        <f>'1000bulbsledrbr'!$U38</f>
        <v>80</v>
      </c>
      <c r="E114" s="73">
        <f>'1000bulbsledrbr'!$Q38</f>
        <v>650</v>
      </c>
      <c r="F114" s="74">
        <f>'1000bulbsledrbr'!$J38</f>
        <v>11.48</v>
      </c>
      <c r="G114" s="74"/>
      <c r="H114" s="73">
        <f>'1000bulbsledrbr'!$T38</f>
        <v>1</v>
      </c>
      <c r="I114" s="74">
        <f t="shared" si="7"/>
        <v>11.48</v>
      </c>
      <c r="J114" s="73" t="str">
        <f>'1000bulbsledrbr'!$X38</f>
        <v>Certified</v>
      </c>
      <c r="K114" s="75">
        <f t="shared" si="8"/>
        <v>72.222222222222229</v>
      </c>
      <c r="L114" s="80">
        <f>2.3*D114+K114</f>
        <v>256.22222222222223</v>
      </c>
      <c r="N114" s="24">
        <v>45</v>
      </c>
      <c r="O114" s="93">
        <f>AVERAGEIFS(Table1[Price per Lamp],Table1[Equivelent Wattage],N114)</f>
        <v>5.8092105263157885</v>
      </c>
      <c r="P114">
        <f>COUNTIFS(Table1[Equivelent Wattage],N114)</f>
        <v>23</v>
      </c>
    </row>
    <row r="115" spans="1:16" x14ac:dyDescent="0.3">
      <c r="A115" s="78" t="str">
        <f>'1000bulbsledrbr'!$P41</f>
        <v>BR30</v>
      </c>
      <c r="B115" s="70">
        <f>'1000bulbsledrbr'!$R41</f>
        <v>9</v>
      </c>
      <c r="C115" s="70">
        <f>'1000bulbsledrbr'!$W41</f>
        <v>65</v>
      </c>
      <c r="D115" s="70">
        <f>'1000bulbsledrbr'!$U41</f>
        <v>80</v>
      </c>
      <c r="E115" s="70">
        <f>'1000bulbsledrbr'!$Q41</f>
        <v>650</v>
      </c>
      <c r="F115" s="76">
        <f>'1000bulbsledrbr'!$J41</f>
        <v>6.4</v>
      </c>
      <c r="G115" s="76"/>
      <c r="H115" s="70">
        <f>'1000bulbsledrbr'!$T41</f>
        <v>1</v>
      </c>
      <c r="I115" s="76">
        <f t="shared" si="7"/>
        <v>6.4</v>
      </c>
      <c r="J115" s="70" t="str">
        <f>'1000bulbsledrbr'!$X41</f>
        <v>Certified</v>
      </c>
      <c r="K115" s="71">
        <f t="shared" si="8"/>
        <v>72.222222222222229</v>
      </c>
      <c r="L115" s="79">
        <f>2.3*D115+K115</f>
        <v>256.22222222222223</v>
      </c>
      <c r="N115" s="24">
        <v>50</v>
      </c>
      <c r="O115" s="93">
        <f>AVERAGEIFS(Table1[Price per Lamp],Table1[Equivelent Wattage],N115)</f>
        <v>7.4125694444444443</v>
      </c>
      <c r="P115">
        <f>COUNTIFS(Table1[Equivelent Wattage],N115)</f>
        <v>35</v>
      </c>
    </row>
    <row r="116" spans="1:16" x14ac:dyDescent="0.3">
      <c r="A116" s="78" t="str">
        <f>'1000bulbsledrbr'!$P44</f>
        <v>BR30</v>
      </c>
      <c r="B116" s="73">
        <f>'1000bulbsledrbr'!$R44</f>
        <v>9</v>
      </c>
      <c r="C116" s="73">
        <f>'1000bulbsledrbr'!$W44</f>
        <v>65</v>
      </c>
      <c r="D116" s="73">
        <f>'1000bulbsledrbr'!$U44</f>
        <v>90</v>
      </c>
      <c r="E116" s="73">
        <f>'1000bulbsledrbr'!$Q44</f>
        <v>650</v>
      </c>
      <c r="F116" s="74">
        <f>'1000bulbsledrbr'!$J44</f>
        <v>4.25</v>
      </c>
      <c r="G116" s="74"/>
      <c r="H116" s="73">
        <f>'1000bulbsledrbr'!$T44</f>
        <v>1</v>
      </c>
      <c r="I116" s="74">
        <f t="shared" si="7"/>
        <v>4.25</v>
      </c>
      <c r="J116" s="73" t="str">
        <f>'1000bulbsledrbr'!$X44</f>
        <v>No</v>
      </c>
      <c r="K116" s="75">
        <f t="shared" si="8"/>
        <v>72.222222222222229</v>
      </c>
      <c r="L116" s="73"/>
      <c r="N116" s="24">
        <v>60</v>
      </c>
      <c r="O116" s="93">
        <f>AVERAGEIFS(Table1[Price per Lamp],Table1[Equivelent Wattage],N116)</f>
        <v>13.298333333333332</v>
      </c>
      <c r="P116">
        <f>COUNTIFS(Table1[Equivelent Wattage],N116)</f>
        <v>6</v>
      </c>
    </row>
    <row r="117" spans="1:16" x14ac:dyDescent="0.3">
      <c r="A117" s="78" t="str">
        <f>'1000bulbsledrbr'!$P47</f>
        <v>BR30</v>
      </c>
      <c r="B117" s="70">
        <f>'1000bulbsledrbr'!$R47</f>
        <v>9</v>
      </c>
      <c r="C117" s="70">
        <f>'1000bulbsledrbr'!$W47</f>
        <v>65</v>
      </c>
      <c r="D117" s="70">
        <f>'1000bulbsledrbr'!$U47</f>
        <v>80</v>
      </c>
      <c r="E117" s="70">
        <f>'1000bulbsledrbr'!$Q47</f>
        <v>650</v>
      </c>
      <c r="F117" s="76">
        <f>'1000bulbsledrbr'!$J47</f>
        <v>3.49</v>
      </c>
      <c r="G117" s="76"/>
      <c r="H117" s="70">
        <f>'1000bulbsledrbr'!$T47</f>
        <v>1</v>
      </c>
      <c r="I117" s="76">
        <f t="shared" si="7"/>
        <v>3.49</v>
      </c>
      <c r="J117" s="70" t="str">
        <f>'1000bulbsledrbr'!$X47</f>
        <v>No</v>
      </c>
      <c r="K117" s="71">
        <f t="shared" si="8"/>
        <v>72.222222222222229</v>
      </c>
      <c r="L117" s="70"/>
      <c r="N117" s="24">
        <v>65</v>
      </c>
      <c r="O117" s="93">
        <f>AVERAGEIFS(Table1[Price per Lamp],Table1[Equivelent Wattage],N117)</f>
        <v>8.7636276881720487</v>
      </c>
      <c r="P117">
        <f>COUNTIFS(Table1[Equivelent Wattage],N117)</f>
        <v>150</v>
      </c>
    </row>
    <row r="118" spans="1:16" x14ac:dyDescent="0.3">
      <c r="A118" s="78" t="str">
        <f>'1000bulbsledrbr'!$P51</f>
        <v>BR30</v>
      </c>
      <c r="B118" s="73">
        <f>'1000bulbsledrbr'!$R51</f>
        <v>9</v>
      </c>
      <c r="C118" s="73">
        <f>'1000bulbsledrbr'!$W51</f>
        <v>65</v>
      </c>
      <c r="D118" s="73">
        <f>'1000bulbsledrbr'!$U51</f>
        <v>82</v>
      </c>
      <c r="E118" s="73">
        <f>'1000bulbsledrbr'!$Q51</f>
        <v>650</v>
      </c>
      <c r="F118" s="74">
        <f>'1000bulbsledrbr'!$J51</f>
        <v>3.26</v>
      </c>
      <c r="G118" s="74"/>
      <c r="H118" s="73">
        <f>'1000bulbsledrbr'!$T51</f>
        <v>1</v>
      </c>
      <c r="I118" s="74">
        <f t="shared" si="7"/>
        <v>3.26</v>
      </c>
      <c r="J118" s="73" t="str">
        <f>'1000bulbsledrbr'!$X51</f>
        <v>Certified</v>
      </c>
      <c r="K118" s="75">
        <f t="shared" si="8"/>
        <v>72.222222222222229</v>
      </c>
      <c r="L118" s="80">
        <f>2.3*D118+K118</f>
        <v>260.82222222222219</v>
      </c>
      <c r="N118" s="24">
        <v>70</v>
      </c>
      <c r="O118" s="93">
        <f>AVERAGEIFS(Table1[Price per Lamp],Table1[Equivelent Wattage],N118)</f>
        <v>17.489999999999998</v>
      </c>
      <c r="P118">
        <f>COUNTIFS(Table1[Equivelent Wattage],N118)</f>
        <v>2</v>
      </c>
    </row>
    <row r="119" spans="1:16" x14ac:dyDescent="0.3">
      <c r="A119" s="78" t="str">
        <f>'1000bulbsledrbr'!$P60</f>
        <v>BR30</v>
      </c>
      <c r="B119" s="70">
        <f>'1000bulbsledrbr'!$R60</f>
        <v>9</v>
      </c>
      <c r="C119" s="70">
        <f>'1000bulbsledrbr'!$W60</f>
        <v>65</v>
      </c>
      <c r="D119" s="70">
        <f>'1000bulbsledrbr'!$U60</f>
        <v>80</v>
      </c>
      <c r="E119" s="70">
        <f>'1000bulbsledrbr'!$Q60</f>
        <v>650</v>
      </c>
      <c r="F119" s="76">
        <f>'1000bulbsledrbr'!$J60</f>
        <v>3.83</v>
      </c>
      <c r="G119" s="76"/>
      <c r="H119" s="70">
        <f>'1000bulbsledrbr'!$T60</f>
        <v>1</v>
      </c>
      <c r="I119" s="76">
        <f t="shared" si="7"/>
        <v>3.83</v>
      </c>
      <c r="J119" s="70" t="str">
        <f>'1000bulbsledrbr'!$X60</f>
        <v>No</v>
      </c>
      <c r="K119" s="71">
        <f t="shared" si="8"/>
        <v>72.222222222222229</v>
      </c>
      <c r="L119" s="70"/>
      <c r="N119" s="24">
        <v>75</v>
      </c>
      <c r="O119" s="93">
        <f>AVERAGEIFS(Table1[Price per Lamp],Table1[Equivelent Wattage],N119)</f>
        <v>11.045937499999999</v>
      </c>
      <c r="P119">
        <f>COUNTIFS(Table1[Equivelent Wattage],N119)</f>
        <v>28</v>
      </c>
    </row>
    <row r="120" spans="1:16" x14ac:dyDescent="0.3">
      <c r="A120" s="72" t="str">
        <f>homedepotledrbr!$AA5</f>
        <v>BR30</v>
      </c>
      <c r="B120" s="73">
        <f>homedepotledrbr!$AP5</f>
        <v>9</v>
      </c>
      <c r="C120" s="73">
        <f>homedepotledrbr!$AO5</f>
        <v>65</v>
      </c>
      <c r="D120" s="73">
        <f>homedepotledrbr!$S5</f>
        <v>93</v>
      </c>
      <c r="E120" s="73">
        <f>homedepotledrbr!$AE5</f>
        <v>650</v>
      </c>
      <c r="F120" s="74">
        <f>homedepotledrbr!$I5</f>
        <v>5.98</v>
      </c>
      <c r="G120" s="74"/>
      <c r="H120" s="73">
        <f>homedepotledrbr!$AG5</f>
        <v>2</v>
      </c>
      <c r="I120" s="74">
        <f t="shared" si="7"/>
        <v>2.99</v>
      </c>
      <c r="J120" s="73"/>
      <c r="K120" s="75">
        <f t="shared" si="8"/>
        <v>72.222222222222229</v>
      </c>
      <c r="L120" s="80">
        <f t="shared" ref="L120:L151" si="10">2.3*D120+K120</f>
        <v>286.12222222222221</v>
      </c>
      <c r="N120" s="24">
        <v>85</v>
      </c>
      <c r="O120" s="93">
        <f>AVERAGEIFS(Table1[Price per Lamp],Table1[Equivelent Wattage],N120)</f>
        <v>8.0010416666666675</v>
      </c>
      <c r="P120">
        <f>COUNTIFS(Table1[Equivelent Wattage],N120)</f>
        <v>28</v>
      </c>
    </row>
    <row r="121" spans="1:16" x14ac:dyDescent="0.3">
      <c r="A121" s="72" t="str">
        <f>homedepotledrbr!$AA7</f>
        <v>BR30</v>
      </c>
      <c r="B121" s="70">
        <f>homedepotledrbr!$AP7</f>
        <v>9</v>
      </c>
      <c r="C121" s="70">
        <f>homedepotledrbr!$AO7</f>
        <v>65</v>
      </c>
      <c r="D121" s="70">
        <f>homedepotledrbr!$S7</f>
        <v>80</v>
      </c>
      <c r="E121" s="70">
        <f>homedepotledrbr!$AE7</f>
        <v>650</v>
      </c>
      <c r="F121" s="76">
        <f>homedepotledrbr!$I7</f>
        <v>7.19</v>
      </c>
      <c r="G121" s="76"/>
      <c r="H121" s="70">
        <f>homedepotledrbr!$AG7</f>
        <v>1</v>
      </c>
      <c r="I121" s="76">
        <f t="shared" si="7"/>
        <v>7.19</v>
      </c>
      <c r="J121" s="70"/>
      <c r="K121" s="71">
        <f t="shared" si="8"/>
        <v>72.222222222222229</v>
      </c>
      <c r="L121" s="79">
        <f t="shared" si="10"/>
        <v>256.22222222222223</v>
      </c>
      <c r="N121" s="24">
        <v>90</v>
      </c>
      <c r="O121" s="93">
        <f>AVERAGEIFS(Table1[Price per Lamp],Table1[Equivelent Wattage],N121)</f>
        <v>24.7425</v>
      </c>
      <c r="P121">
        <f>COUNTIFS(Table1[Equivelent Wattage],N121)</f>
        <v>2</v>
      </c>
    </row>
    <row r="122" spans="1:16" x14ac:dyDescent="0.3">
      <c r="A122" s="72" t="str">
        <f>homedepotledrbr!$AA9</f>
        <v>BR30</v>
      </c>
      <c r="B122" s="73"/>
      <c r="C122" s="73">
        <f>homedepotledrbr!$AO9</f>
        <v>65</v>
      </c>
      <c r="D122" s="73">
        <f>homedepotledrbr!$S9</f>
        <v>80</v>
      </c>
      <c r="E122" s="73">
        <f>homedepotledrbr!$AE9</f>
        <v>650</v>
      </c>
      <c r="F122" s="74">
        <f>homedepotledrbr!$I9</f>
        <v>0</v>
      </c>
      <c r="G122" s="74"/>
      <c r="H122" s="73">
        <f>homedepotledrbr!$AG9</f>
        <v>12</v>
      </c>
      <c r="I122" s="74"/>
      <c r="J122" s="73"/>
      <c r="K122" s="75" t="e">
        <f t="shared" si="8"/>
        <v>#DIV/0!</v>
      </c>
      <c r="L122" s="80" t="e">
        <f t="shared" si="10"/>
        <v>#DIV/0!</v>
      </c>
      <c r="N122" s="24">
        <v>100</v>
      </c>
      <c r="O122" s="93">
        <f>AVERAGEIFS(Table1[Price per Lamp],Table1[Equivelent Wattage],N122)</f>
        <v>6.666666666666667</v>
      </c>
      <c r="P122">
        <f>COUNTIFS(Table1[Equivelent Wattage],N122)</f>
        <v>7</v>
      </c>
    </row>
    <row r="123" spans="1:16" x14ac:dyDescent="0.3">
      <c r="A123" s="72" t="str">
        <f>homedepotledrbr!$AA10</f>
        <v>BR30</v>
      </c>
      <c r="B123" s="70">
        <f>homedepotledrbr!$AP10</f>
        <v>9</v>
      </c>
      <c r="C123" s="70">
        <f>homedepotledrbr!$AO10</f>
        <v>65</v>
      </c>
      <c r="D123" s="70">
        <f>homedepotledrbr!$S10</f>
        <v>80</v>
      </c>
      <c r="E123" s="70">
        <f>homedepotledrbr!$AE10</f>
        <v>650</v>
      </c>
      <c r="F123" s="76">
        <f>homedepotledrbr!$I10</f>
        <v>6.97</v>
      </c>
      <c r="G123" s="76"/>
      <c r="H123" s="70">
        <f>homedepotledrbr!$AG10</f>
        <v>1</v>
      </c>
      <c r="I123" s="76">
        <f t="shared" si="7"/>
        <v>6.97</v>
      </c>
      <c r="J123" s="70"/>
      <c r="K123" s="71">
        <f t="shared" si="8"/>
        <v>72.222222222222229</v>
      </c>
      <c r="L123" s="79">
        <f t="shared" si="10"/>
        <v>256.22222222222223</v>
      </c>
      <c r="N123" s="24">
        <v>120</v>
      </c>
      <c r="O123" s="93">
        <f>AVERAGEIFS(Table1[Price per Lamp],Table1[Equivelent Wattage],N123)</f>
        <v>15.244285714285715</v>
      </c>
      <c r="P123">
        <f>COUNTIFS(Table1[Equivelent Wattage],N123)</f>
        <v>7</v>
      </c>
    </row>
    <row r="124" spans="1:16" x14ac:dyDescent="0.3">
      <c r="A124" s="72" t="str">
        <f>homedepotledrbr!$AA15</f>
        <v>BR30</v>
      </c>
      <c r="B124" s="73">
        <f>homedepotledrbr!$AP15</f>
        <v>9</v>
      </c>
      <c r="C124" s="73">
        <f>homedepotledrbr!$AO15</f>
        <v>65</v>
      </c>
      <c r="D124" s="73">
        <f>homedepotledrbr!$S15</f>
        <v>80</v>
      </c>
      <c r="E124" s="73">
        <f>homedepotledrbr!$AE15</f>
        <v>650</v>
      </c>
      <c r="F124" s="74">
        <f>homedepotledrbr!$I15</f>
        <v>49.96</v>
      </c>
      <c r="G124" s="74"/>
      <c r="H124" s="73">
        <f>homedepotledrbr!$AG15</f>
        <v>5</v>
      </c>
      <c r="I124" s="74">
        <f t="shared" si="7"/>
        <v>9.9920000000000009</v>
      </c>
      <c r="J124" s="73"/>
      <c r="K124" s="75">
        <f t="shared" si="8"/>
        <v>72.222222222222229</v>
      </c>
      <c r="L124" s="80">
        <f t="shared" si="10"/>
        <v>256.22222222222223</v>
      </c>
      <c r="N124" s="24">
        <v>175</v>
      </c>
      <c r="O124" s="93">
        <f>AVERAGEIFS(Table1[Price per Lamp],Table1[Equivelent Wattage],N124)</f>
        <v>26.99</v>
      </c>
      <c r="P124">
        <f>COUNTIFS(Table1[Equivelent Wattage],N124)</f>
        <v>2</v>
      </c>
    </row>
    <row r="125" spans="1:16" x14ac:dyDescent="0.3">
      <c r="A125" s="72" t="str">
        <f>homedepotledrbr!$AA16</f>
        <v>BR30</v>
      </c>
      <c r="B125" s="70">
        <f>homedepotledrbr!$AP16</f>
        <v>9</v>
      </c>
      <c r="C125" s="70">
        <f>homedepotledrbr!$AO16</f>
        <v>65</v>
      </c>
      <c r="D125" s="70">
        <f>homedepotledrbr!$S16</f>
        <v>80</v>
      </c>
      <c r="E125" s="70">
        <f>homedepotledrbr!$AE16</f>
        <v>650</v>
      </c>
      <c r="F125" s="76">
        <f>homedepotledrbr!$I16</f>
        <v>99.96</v>
      </c>
      <c r="G125" s="76"/>
      <c r="H125" s="70">
        <f>homedepotledrbr!$AG16</f>
        <v>10</v>
      </c>
      <c r="I125" s="76">
        <f t="shared" si="7"/>
        <v>9.9959999999999987</v>
      </c>
      <c r="J125" s="70"/>
      <c r="K125" s="71">
        <f t="shared" si="8"/>
        <v>72.222222222222229</v>
      </c>
      <c r="L125" s="79">
        <f t="shared" si="10"/>
        <v>256.22222222222223</v>
      </c>
    </row>
    <row r="126" spans="1:16" x14ac:dyDescent="0.3">
      <c r="A126" s="72" t="str">
        <f>homedepotledrbr!$AA22</f>
        <v>BR30</v>
      </c>
      <c r="B126" s="73"/>
      <c r="C126" s="73">
        <f>homedepotledrbr!$AO22</f>
        <v>65</v>
      </c>
      <c r="D126" s="73">
        <f>homedepotledrbr!$S22</f>
        <v>82</v>
      </c>
      <c r="E126" s="73">
        <f>homedepotledrbr!$AE22</f>
        <v>700</v>
      </c>
      <c r="F126" s="74">
        <f>homedepotledrbr!$I22</f>
        <v>0</v>
      </c>
      <c r="G126" s="74"/>
      <c r="H126" s="73">
        <f>homedepotledrbr!$AG22</f>
        <v>8</v>
      </c>
      <c r="I126" s="74"/>
      <c r="J126" s="73"/>
      <c r="K126" s="75" t="e">
        <f t="shared" si="8"/>
        <v>#DIV/0!</v>
      </c>
      <c r="L126" s="80" t="e">
        <f t="shared" si="10"/>
        <v>#DIV/0!</v>
      </c>
    </row>
    <row r="127" spans="1:16" x14ac:dyDescent="0.3">
      <c r="A127" s="72" t="str">
        <f>homedepotledrbr!$AA24</f>
        <v>BR30</v>
      </c>
      <c r="B127" s="70">
        <f>homedepotledrbr!$AP24</f>
        <v>9</v>
      </c>
      <c r="C127" s="70">
        <f>homedepotledrbr!$AO24</f>
        <v>65</v>
      </c>
      <c r="D127" s="70">
        <f>homedepotledrbr!$S24</f>
        <v>80</v>
      </c>
      <c r="E127" s="70">
        <f>homedepotledrbr!$AE24</f>
        <v>650</v>
      </c>
      <c r="F127" s="76">
        <f>homedepotledrbr!$I24</f>
        <v>9.98</v>
      </c>
      <c r="G127" s="76"/>
      <c r="H127" s="70">
        <f>homedepotledrbr!$AG24</f>
        <v>1</v>
      </c>
      <c r="I127" s="76">
        <f t="shared" si="7"/>
        <v>9.98</v>
      </c>
      <c r="J127" s="70"/>
      <c r="K127" s="71">
        <f t="shared" si="8"/>
        <v>72.222222222222229</v>
      </c>
      <c r="L127" s="79">
        <f t="shared" si="10"/>
        <v>256.22222222222223</v>
      </c>
    </row>
    <row r="128" spans="1:16" x14ac:dyDescent="0.3">
      <c r="A128" s="72" t="str">
        <f>homedepotledrbr!$AA25</f>
        <v>BR30</v>
      </c>
      <c r="B128" s="73">
        <f>homedepotledrbr!$AP25</f>
        <v>9</v>
      </c>
      <c r="C128" s="73">
        <f>homedepotledrbr!$AO25</f>
        <v>65</v>
      </c>
      <c r="D128" s="73">
        <f>homedepotledrbr!$S25</f>
        <v>80</v>
      </c>
      <c r="E128" s="73">
        <f>homedepotledrbr!$AE25</f>
        <v>780</v>
      </c>
      <c r="F128" s="74">
        <f>homedepotledrbr!$I25</f>
        <v>41.51</v>
      </c>
      <c r="G128" s="74"/>
      <c r="H128" s="73">
        <f>homedepotledrbr!$AG25</f>
        <v>6</v>
      </c>
      <c r="I128" s="74">
        <f t="shared" ref="I128:I188" si="11">F128/H128</f>
        <v>6.918333333333333</v>
      </c>
      <c r="J128" s="73"/>
      <c r="K128" s="75">
        <f t="shared" si="8"/>
        <v>86.666666666666671</v>
      </c>
      <c r="L128" s="80">
        <f t="shared" si="10"/>
        <v>270.66666666666669</v>
      </c>
    </row>
    <row r="129" spans="1:12" x14ac:dyDescent="0.3">
      <c r="A129" s="72" t="str">
        <f>homedepotledrbr!$AA49</f>
        <v>BR30</v>
      </c>
      <c r="B129" s="70">
        <f>homedepotledrbr!$AP49</f>
        <v>9</v>
      </c>
      <c r="C129" s="70">
        <f>homedepotledrbr!$AO49</f>
        <v>65</v>
      </c>
      <c r="D129" s="70">
        <f>homedepotledrbr!$S49</f>
        <v>80</v>
      </c>
      <c r="E129" s="70">
        <f>homedepotledrbr!$AE49</f>
        <v>650</v>
      </c>
      <c r="F129" s="76">
        <f>homedepotledrbr!$I49</f>
        <v>6.57</v>
      </c>
      <c r="G129" s="76"/>
      <c r="H129" s="70">
        <f>homedepotledrbr!$AG49</f>
        <v>1</v>
      </c>
      <c r="I129" s="76">
        <f t="shared" si="11"/>
        <v>6.57</v>
      </c>
      <c r="J129" s="70"/>
      <c r="K129" s="71">
        <f t="shared" si="8"/>
        <v>72.222222222222229</v>
      </c>
      <c r="L129" s="79">
        <f t="shared" si="10"/>
        <v>256.22222222222223</v>
      </c>
    </row>
    <row r="130" spans="1:12" x14ac:dyDescent="0.3">
      <c r="A130" s="72" t="str">
        <f>homedepotledrbr!$AA51</f>
        <v>BR30</v>
      </c>
      <c r="B130" s="73">
        <f>homedepotledrbr!$AP51</f>
        <v>9</v>
      </c>
      <c r="C130" s="73">
        <f>homedepotledrbr!$AO51</f>
        <v>65</v>
      </c>
      <c r="D130" s="73">
        <f>homedepotledrbr!$S51</f>
        <v>80</v>
      </c>
      <c r="E130" s="73">
        <f>homedepotledrbr!$AE51</f>
        <v>650</v>
      </c>
      <c r="F130" s="74">
        <f>homedepotledrbr!$I51</f>
        <v>67.64</v>
      </c>
      <c r="G130" s="74"/>
      <c r="H130" s="73">
        <f>homedepotledrbr!$AG51</f>
        <v>8</v>
      </c>
      <c r="I130" s="74">
        <f t="shared" si="11"/>
        <v>8.4550000000000001</v>
      </c>
      <c r="J130" s="73"/>
      <c r="K130" s="75">
        <f t="shared" si="8"/>
        <v>72.222222222222229</v>
      </c>
      <c r="L130" s="80">
        <f t="shared" si="10"/>
        <v>256.22222222222223</v>
      </c>
    </row>
    <row r="131" spans="1:12" x14ac:dyDescent="0.3">
      <c r="A131" s="72" t="str">
        <f>homedepotledrbr!$AA55</f>
        <v>BR30</v>
      </c>
      <c r="B131" s="70">
        <f>homedepotledrbr!$AP55</f>
        <v>9</v>
      </c>
      <c r="C131" s="70">
        <f>homedepotledrbr!$AO55</f>
        <v>65</v>
      </c>
      <c r="D131" s="70">
        <f>homedepotledrbr!$S55</f>
        <v>80</v>
      </c>
      <c r="E131" s="70">
        <f>homedepotledrbr!$AE55</f>
        <v>650</v>
      </c>
      <c r="F131" s="76">
        <f>homedepotledrbr!$I55</f>
        <v>19.97</v>
      </c>
      <c r="G131" s="76"/>
      <c r="H131" s="70">
        <f>homedepotledrbr!$AG55</f>
        <v>3</v>
      </c>
      <c r="I131" s="76">
        <f t="shared" si="11"/>
        <v>6.6566666666666663</v>
      </c>
      <c r="J131" s="70"/>
      <c r="K131" s="71">
        <f t="shared" ref="K131:K194" si="12">E131/B131</f>
        <v>72.222222222222229</v>
      </c>
      <c r="L131" s="79">
        <f t="shared" si="10"/>
        <v>256.22222222222223</v>
      </c>
    </row>
    <row r="132" spans="1:12" x14ac:dyDescent="0.3">
      <c r="A132" s="72" t="str">
        <f>homedepotledrbr!$AA57</f>
        <v>BR30</v>
      </c>
      <c r="B132" s="73">
        <f>homedepotledrbr!$AP57</f>
        <v>9</v>
      </c>
      <c r="C132" s="73">
        <f>homedepotledrbr!$AO57</f>
        <v>65</v>
      </c>
      <c r="D132" s="73">
        <f>homedepotledrbr!$S57</f>
        <v>80</v>
      </c>
      <c r="E132" s="73">
        <f>homedepotledrbr!$AE57</f>
        <v>650</v>
      </c>
      <c r="F132" s="74">
        <f>homedepotledrbr!$I57</f>
        <v>92.64</v>
      </c>
      <c r="G132" s="74"/>
      <c r="H132" s="73">
        <f>homedepotledrbr!$AG57</f>
        <v>8</v>
      </c>
      <c r="I132" s="74">
        <f t="shared" si="11"/>
        <v>11.58</v>
      </c>
      <c r="J132" s="73"/>
      <c r="K132" s="75">
        <f t="shared" si="12"/>
        <v>72.222222222222229</v>
      </c>
      <c r="L132" s="80">
        <f t="shared" si="10"/>
        <v>256.22222222222223</v>
      </c>
    </row>
    <row r="133" spans="1:12" x14ac:dyDescent="0.3">
      <c r="A133" s="72" t="str">
        <f>homedepotledrbr!$AA70</f>
        <v>BR30</v>
      </c>
      <c r="B133" s="70">
        <f>homedepotledrbr!$AP70</f>
        <v>9</v>
      </c>
      <c r="C133" s="70">
        <f>homedepotledrbr!$AO70</f>
        <v>65</v>
      </c>
      <c r="D133" s="70">
        <f>homedepotledrbr!$S70</f>
        <v>80</v>
      </c>
      <c r="E133" s="70">
        <f>homedepotledrbr!$AE70</f>
        <v>750</v>
      </c>
      <c r="F133" s="76">
        <f>homedepotledrbr!$I70</f>
        <v>39.97</v>
      </c>
      <c r="G133" s="76"/>
      <c r="H133" s="70">
        <f>homedepotledrbr!$AG70</f>
        <v>6</v>
      </c>
      <c r="I133" s="76">
        <f t="shared" si="11"/>
        <v>6.6616666666666662</v>
      </c>
      <c r="J133" s="70"/>
      <c r="K133" s="71">
        <f t="shared" si="12"/>
        <v>83.333333333333329</v>
      </c>
      <c r="L133" s="79">
        <f t="shared" si="10"/>
        <v>267.33333333333331</v>
      </c>
    </row>
    <row r="134" spans="1:12" x14ac:dyDescent="0.3">
      <c r="A134" s="72" t="str">
        <f>homedepotledrbr!$AA91</f>
        <v>BR30</v>
      </c>
      <c r="B134" s="73">
        <f>homedepotledrbr!$AP91</f>
        <v>9</v>
      </c>
      <c r="C134" s="73">
        <f>homedepotledrbr!$AO91</f>
        <v>65</v>
      </c>
      <c r="D134" s="73">
        <f>homedepotledrbr!$S91</f>
        <v>80</v>
      </c>
      <c r="E134" s="73">
        <f>homedepotledrbr!$AE91</f>
        <v>750</v>
      </c>
      <c r="F134" s="74">
        <f>homedepotledrbr!$I91</f>
        <v>39.97</v>
      </c>
      <c r="G134" s="74"/>
      <c r="H134" s="73">
        <f>homedepotledrbr!$AG91</f>
        <v>6</v>
      </c>
      <c r="I134" s="74">
        <f t="shared" si="11"/>
        <v>6.6616666666666662</v>
      </c>
      <c r="J134" s="73"/>
      <c r="K134" s="75">
        <f t="shared" si="12"/>
        <v>83.333333333333329</v>
      </c>
      <c r="L134" s="80">
        <f t="shared" si="10"/>
        <v>267.33333333333331</v>
      </c>
    </row>
    <row r="135" spans="1:12" x14ac:dyDescent="0.3">
      <c r="A135" s="72" t="str">
        <f>homedepotledrbr!$AA92</f>
        <v>BR30</v>
      </c>
      <c r="B135" s="70"/>
      <c r="C135" s="70">
        <f>homedepotledrbr!$AO92</f>
        <v>65</v>
      </c>
      <c r="D135" s="70">
        <f>homedepotledrbr!$S92</f>
        <v>80</v>
      </c>
      <c r="E135" s="70">
        <f>homedepotledrbr!$AE92</f>
        <v>780</v>
      </c>
      <c r="F135" s="76">
        <f>homedepotledrbr!$I92</f>
        <v>0</v>
      </c>
      <c r="G135" s="76"/>
      <c r="H135" s="70">
        <f>homedepotledrbr!$AG92</f>
        <v>1</v>
      </c>
      <c r="I135" s="76"/>
      <c r="J135" s="70"/>
      <c r="K135" s="71" t="e">
        <f t="shared" si="12"/>
        <v>#DIV/0!</v>
      </c>
      <c r="L135" s="79" t="e">
        <f t="shared" si="10"/>
        <v>#DIV/0!</v>
      </c>
    </row>
    <row r="136" spans="1:12" x14ac:dyDescent="0.3">
      <c r="A136" s="72" t="str">
        <f>homedepotledrbr!$AA98</f>
        <v>BR30</v>
      </c>
      <c r="B136" s="73"/>
      <c r="C136" s="73">
        <f>homedepotledrbr!$AO98</f>
        <v>65</v>
      </c>
      <c r="D136" s="73">
        <f>homedepotledrbr!$S98</f>
        <v>80</v>
      </c>
      <c r="E136" s="73">
        <f>homedepotledrbr!$AE98</f>
        <v>650</v>
      </c>
      <c r="F136" s="74">
        <f>homedepotledrbr!$I98</f>
        <v>0</v>
      </c>
      <c r="G136" s="74"/>
      <c r="H136" s="73">
        <f>homedepotledrbr!$AG98</f>
        <v>8</v>
      </c>
      <c r="I136" s="74"/>
      <c r="J136" s="73"/>
      <c r="K136" s="75" t="e">
        <f t="shared" si="12"/>
        <v>#DIV/0!</v>
      </c>
      <c r="L136" s="80" t="e">
        <f t="shared" si="10"/>
        <v>#DIV/0!</v>
      </c>
    </row>
    <row r="137" spans="1:12" x14ac:dyDescent="0.3">
      <c r="A137" s="72" t="str">
        <f>homedepotledrbr!$AA112</f>
        <v>BR30</v>
      </c>
      <c r="B137" s="70"/>
      <c r="C137" s="70">
        <f>homedepotledrbr!$AO112</f>
        <v>65</v>
      </c>
      <c r="D137" s="70">
        <f>homedepotledrbr!$S112</f>
        <v>82</v>
      </c>
      <c r="E137" s="70">
        <f>homedepotledrbr!$AE112</f>
        <v>650</v>
      </c>
      <c r="F137" s="76">
        <f>homedepotledrbr!$I112</f>
        <v>0</v>
      </c>
      <c r="G137" s="76"/>
      <c r="H137" s="70">
        <f>homedepotledrbr!$AG112</f>
        <v>2</v>
      </c>
      <c r="I137" s="76"/>
      <c r="J137" s="70"/>
      <c r="K137" s="71" t="e">
        <f t="shared" si="12"/>
        <v>#DIV/0!</v>
      </c>
      <c r="L137" s="79" t="e">
        <f t="shared" si="10"/>
        <v>#DIV/0!</v>
      </c>
    </row>
    <row r="138" spans="1:12" x14ac:dyDescent="0.3">
      <c r="A138" s="72" t="str">
        <f>homedepotledrbr!$AA138</f>
        <v>BR30</v>
      </c>
      <c r="B138" s="73">
        <f>homedepotledrbr!$AP138</f>
        <v>9</v>
      </c>
      <c r="C138" s="73">
        <f>homedepotledrbr!$AO138</f>
        <v>65</v>
      </c>
      <c r="D138" s="73">
        <f>homedepotledrbr!$S138</f>
        <v>80</v>
      </c>
      <c r="E138" s="73">
        <f>homedepotledrbr!$AE138</f>
        <v>4000</v>
      </c>
      <c r="F138" s="74">
        <f>homedepotledrbr!$I138</f>
        <v>39.97</v>
      </c>
      <c r="G138" s="74"/>
      <c r="H138" s="73">
        <f>homedepotledrbr!$AG138</f>
        <v>6</v>
      </c>
      <c r="I138" s="74">
        <f t="shared" si="11"/>
        <v>6.6616666666666662</v>
      </c>
      <c r="J138" s="73"/>
      <c r="K138" s="75">
        <f t="shared" si="12"/>
        <v>444.44444444444446</v>
      </c>
      <c r="L138" s="80">
        <f t="shared" si="10"/>
        <v>628.44444444444446</v>
      </c>
    </row>
    <row r="139" spans="1:12" x14ac:dyDescent="0.3">
      <c r="A139" s="72" t="str">
        <f>homedepotledrbr!$AA156</f>
        <v>BR30</v>
      </c>
      <c r="B139" s="70">
        <f>homedepotledrbr!$AP156</f>
        <v>9</v>
      </c>
      <c r="C139" s="70">
        <f>homedepotledrbr!$AO156</f>
        <v>65</v>
      </c>
      <c r="D139" s="70">
        <f>homedepotledrbr!$S156</f>
        <v>80</v>
      </c>
      <c r="E139" s="70">
        <f>homedepotledrbr!$AE156</f>
        <v>630</v>
      </c>
      <c r="F139" s="76">
        <f>homedepotledrbr!$I156</f>
        <v>92.94</v>
      </c>
      <c r="G139" s="76"/>
      <c r="H139" s="70">
        <f>homedepotledrbr!$AG156</f>
        <v>2</v>
      </c>
      <c r="I139" s="76">
        <f t="shared" si="11"/>
        <v>46.47</v>
      </c>
      <c r="J139" s="70"/>
      <c r="K139" s="71">
        <f t="shared" si="12"/>
        <v>70</v>
      </c>
      <c r="L139" s="79">
        <f t="shared" si="10"/>
        <v>254</v>
      </c>
    </row>
    <row r="140" spans="1:12" x14ac:dyDescent="0.3">
      <c r="A140" s="72" t="str">
        <f>homedepotledrbr!$AA157</f>
        <v>BR30</v>
      </c>
      <c r="B140" s="73">
        <f>homedepotledrbr!$AP157</f>
        <v>9</v>
      </c>
      <c r="C140" s="73">
        <f>homedepotledrbr!$AO157</f>
        <v>65</v>
      </c>
      <c r="D140" s="73">
        <f>homedepotledrbr!$S157</f>
        <v>80</v>
      </c>
      <c r="E140" s="73">
        <f>homedepotledrbr!$AE157</f>
        <v>630</v>
      </c>
      <c r="F140" s="74">
        <f>homedepotledrbr!$I157</f>
        <v>179.89</v>
      </c>
      <c r="G140" s="74"/>
      <c r="H140" s="73">
        <f>homedepotledrbr!$AG157</f>
        <v>4</v>
      </c>
      <c r="I140" s="74">
        <f t="shared" si="11"/>
        <v>44.972499999999997</v>
      </c>
      <c r="J140" s="73"/>
      <c r="K140" s="75">
        <f t="shared" si="12"/>
        <v>70</v>
      </c>
      <c r="L140" s="80">
        <f t="shared" si="10"/>
        <v>254</v>
      </c>
    </row>
    <row r="141" spans="1:12" x14ac:dyDescent="0.3">
      <c r="A141" s="72" t="str">
        <f>homedepotledrbr!$AA158</f>
        <v>BR40</v>
      </c>
      <c r="B141" s="70"/>
      <c r="C141" s="70">
        <f>homedepotledrbr!$AO158</f>
        <v>65</v>
      </c>
      <c r="D141" s="70">
        <f>homedepotledrbr!$S158</f>
        <v>80</v>
      </c>
      <c r="E141" s="70">
        <f>homedepotledrbr!$AE158</f>
        <v>650</v>
      </c>
      <c r="F141" s="76">
        <f>homedepotledrbr!$I158</f>
        <v>0</v>
      </c>
      <c r="G141" s="76"/>
      <c r="H141" s="70">
        <f>homedepotledrbr!$AG158</f>
        <v>3</v>
      </c>
      <c r="I141" s="76"/>
      <c r="J141" s="70"/>
      <c r="K141" s="71" t="e">
        <f t="shared" si="12"/>
        <v>#DIV/0!</v>
      </c>
      <c r="L141" s="79" t="e">
        <f t="shared" si="10"/>
        <v>#DIV/0!</v>
      </c>
    </row>
    <row r="142" spans="1:12" x14ac:dyDescent="0.3">
      <c r="A142" s="72" t="str">
        <f>homedepotledrbr!$AA159</f>
        <v>BR30</v>
      </c>
      <c r="B142" s="73">
        <f>homedepotledrbr!$AP159</f>
        <v>9</v>
      </c>
      <c r="C142" s="73">
        <f>homedepotledrbr!$AO159</f>
        <v>65</v>
      </c>
      <c r="D142" s="73">
        <f>homedepotledrbr!$S159</f>
        <v>80</v>
      </c>
      <c r="E142" s="73">
        <f>homedepotledrbr!$AE159</f>
        <v>630</v>
      </c>
      <c r="F142" s="74">
        <f>homedepotledrbr!$I159</f>
        <v>39.299999999999997</v>
      </c>
      <c r="G142" s="74"/>
      <c r="H142" s="73">
        <f>homedepotledrbr!$AG159</f>
        <v>6</v>
      </c>
      <c r="I142" s="74">
        <f t="shared" si="11"/>
        <v>6.55</v>
      </c>
      <c r="J142" s="73"/>
      <c r="K142" s="75">
        <f t="shared" si="12"/>
        <v>70</v>
      </c>
      <c r="L142" s="80">
        <f t="shared" si="10"/>
        <v>254</v>
      </c>
    </row>
    <row r="143" spans="1:12" x14ac:dyDescent="0.3">
      <c r="A143" s="72" t="str">
        <f>homedepotledrbr!$AA164</f>
        <v>BR30</v>
      </c>
      <c r="B143" s="70">
        <f>homedepotledrbr!$AP164</f>
        <v>9</v>
      </c>
      <c r="C143" s="70">
        <f>homedepotledrbr!$AO164</f>
        <v>65</v>
      </c>
      <c r="D143" s="70">
        <f>homedepotledrbr!$S164</f>
        <v>90</v>
      </c>
      <c r="E143" s="70">
        <f>homedepotledrbr!$AE164</f>
        <v>800</v>
      </c>
      <c r="F143" s="76">
        <f>homedepotledrbr!$I164</f>
        <v>14.99</v>
      </c>
      <c r="G143" s="76"/>
      <c r="H143" s="70">
        <f>homedepotledrbr!$AG164</f>
        <v>1</v>
      </c>
      <c r="I143" s="76">
        <f t="shared" si="11"/>
        <v>14.99</v>
      </c>
      <c r="J143" s="70"/>
      <c r="K143" s="71">
        <f t="shared" si="12"/>
        <v>88.888888888888886</v>
      </c>
      <c r="L143" s="79">
        <f t="shared" si="10"/>
        <v>295.88888888888886</v>
      </c>
    </row>
    <row r="144" spans="1:12" x14ac:dyDescent="0.3">
      <c r="A144" s="72" t="str">
        <f>homedepotledrbr!$AA172</f>
        <v>BR30</v>
      </c>
      <c r="B144" s="73"/>
      <c r="C144" s="73">
        <f>homedepotledrbr!$AO172</f>
        <v>65</v>
      </c>
      <c r="D144" s="73">
        <f>homedepotledrbr!$S172</f>
        <v>80</v>
      </c>
      <c r="E144" s="73">
        <f>homedepotledrbr!$AE172</f>
        <v>650</v>
      </c>
      <c r="F144" s="74">
        <f>homedepotledrbr!$I172</f>
        <v>0</v>
      </c>
      <c r="G144" s="74"/>
      <c r="H144" s="73">
        <f>homedepotledrbr!$AG172</f>
        <v>3</v>
      </c>
      <c r="I144" s="74"/>
      <c r="J144" s="73"/>
      <c r="K144" s="75" t="e">
        <f t="shared" si="12"/>
        <v>#DIV/0!</v>
      </c>
      <c r="L144" s="80" t="e">
        <f t="shared" si="10"/>
        <v>#DIV/0!</v>
      </c>
    </row>
    <row r="145" spans="1:12" x14ac:dyDescent="0.3">
      <c r="A145" s="72" t="str">
        <f>homedepotledrbr!$AA174</f>
        <v>BR30</v>
      </c>
      <c r="B145" s="70"/>
      <c r="C145" s="70">
        <f>homedepotledrbr!$AO174</f>
        <v>65</v>
      </c>
      <c r="D145" s="70">
        <f>homedepotledrbr!$S174</f>
        <v>80</v>
      </c>
      <c r="E145" s="70">
        <f>homedepotledrbr!$AE174</f>
        <v>650</v>
      </c>
      <c r="F145" s="76">
        <f>homedepotledrbr!$I174</f>
        <v>0</v>
      </c>
      <c r="G145" s="76"/>
      <c r="H145" s="70">
        <f>homedepotledrbr!$AG174</f>
        <v>3</v>
      </c>
      <c r="I145" s="76"/>
      <c r="J145" s="70"/>
      <c r="K145" s="71" t="e">
        <f t="shared" si="12"/>
        <v>#DIV/0!</v>
      </c>
      <c r="L145" s="79" t="e">
        <f t="shared" si="10"/>
        <v>#DIV/0!</v>
      </c>
    </row>
    <row r="146" spans="1:12" x14ac:dyDescent="0.3">
      <c r="A146" s="72" t="str">
        <f>homedepotledrbr!$AA185</f>
        <v>BR30</v>
      </c>
      <c r="B146" s="73"/>
      <c r="C146" s="73">
        <f>homedepotledrbr!$AO185</f>
        <v>65</v>
      </c>
      <c r="D146" s="73">
        <f>homedepotledrbr!$S185</f>
        <v>82</v>
      </c>
      <c r="E146" s="73">
        <f>homedepotledrbr!$AE185</f>
        <v>650</v>
      </c>
      <c r="F146" s="74">
        <f>homedepotledrbr!$I185</f>
        <v>0</v>
      </c>
      <c r="G146" s="74"/>
      <c r="H146" s="73">
        <f>homedepotledrbr!$AG185</f>
        <v>6</v>
      </c>
      <c r="I146" s="74"/>
      <c r="J146" s="73"/>
      <c r="K146" s="75" t="e">
        <f t="shared" si="12"/>
        <v>#DIV/0!</v>
      </c>
      <c r="L146" s="80" t="e">
        <f t="shared" si="10"/>
        <v>#DIV/0!</v>
      </c>
    </row>
    <row r="147" spans="1:12" x14ac:dyDescent="0.3">
      <c r="A147" s="77" t="str">
        <f>miscledbr!$K4</f>
        <v>BR30</v>
      </c>
      <c r="B147" s="70"/>
      <c r="C147" s="70">
        <f>miscledbr!$Q4</f>
        <v>65</v>
      </c>
      <c r="D147" s="70"/>
      <c r="E147" s="70">
        <f>miscledbr!$L4</f>
        <v>650</v>
      </c>
      <c r="F147" s="76">
        <f>miscledbr!$F4</f>
        <v>0</v>
      </c>
      <c r="G147" s="76"/>
      <c r="H147" s="70">
        <f>miscledbr!$N4</f>
        <v>6</v>
      </c>
      <c r="I147" s="76"/>
      <c r="J147" s="70"/>
      <c r="K147" s="71" t="e">
        <f t="shared" si="12"/>
        <v>#DIV/0!</v>
      </c>
      <c r="L147" s="79" t="e">
        <f t="shared" si="10"/>
        <v>#DIV/0!</v>
      </c>
    </row>
    <row r="148" spans="1:12" x14ac:dyDescent="0.3">
      <c r="A148" s="77" t="str">
        <f>miscledbr!$K8</f>
        <v>BR30</v>
      </c>
      <c r="B148" s="73">
        <f>miscledbr!$M8</f>
        <v>9</v>
      </c>
      <c r="C148" s="73">
        <f>miscledbr!$Q8</f>
        <v>65</v>
      </c>
      <c r="D148" s="73"/>
      <c r="E148" s="73">
        <f>miscledbr!$L8</f>
        <v>800</v>
      </c>
      <c r="F148" s="74">
        <f>miscledbr!$F8</f>
        <v>3.24</v>
      </c>
      <c r="G148" s="74"/>
      <c r="H148" s="73">
        <f>miscledbr!$N8</f>
        <v>2</v>
      </c>
      <c r="I148" s="74">
        <f t="shared" si="11"/>
        <v>1.62</v>
      </c>
      <c r="J148" s="73"/>
      <c r="K148" s="75">
        <f t="shared" si="12"/>
        <v>88.888888888888886</v>
      </c>
      <c r="L148" s="80">
        <f t="shared" si="10"/>
        <v>88.888888888888886</v>
      </c>
    </row>
    <row r="149" spans="1:12" x14ac:dyDescent="0.3">
      <c r="A149" s="77" t="str">
        <f>miscledbr!$K10</f>
        <v>BR30</v>
      </c>
      <c r="B149" s="70">
        <f>miscledbr!$M10</f>
        <v>9</v>
      </c>
      <c r="C149" s="70">
        <f>miscledbr!$Q10</f>
        <v>65</v>
      </c>
      <c r="D149" s="70"/>
      <c r="E149" s="70">
        <f>miscledbr!$L10</f>
        <v>650</v>
      </c>
      <c r="F149" s="76">
        <f>miscledbr!$F10</f>
        <v>3.74</v>
      </c>
      <c r="G149" s="76"/>
      <c r="H149" s="70">
        <f>miscledbr!$N10</f>
        <v>2</v>
      </c>
      <c r="I149" s="76">
        <f t="shared" si="11"/>
        <v>1.87</v>
      </c>
      <c r="J149" s="70"/>
      <c r="K149" s="71">
        <f t="shared" si="12"/>
        <v>72.222222222222229</v>
      </c>
      <c r="L149" s="79">
        <f t="shared" si="10"/>
        <v>72.222222222222229</v>
      </c>
    </row>
    <row r="150" spans="1:12" x14ac:dyDescent="0.3">
      <c r="A150" s="77" t="str">
        <f>miscledbr!$K21</f>
        <v>BR30</v>
      </c>
      <c r="B150" s="73">
        <f>miscledbr!$M21</f>
        <v>9</v>
      </c>
      <c r="C150" s="73">
        <f>miscledbr!$Q21</f>
        <v>65</v>
      </c>
      <c r="D150" s="73"/>
      <c r="E150" s="73">
        <f>miscledbr!$L21</f>
        <v>650</v>
      </c>
      <c r="F150" s="74">
        <f>miscledbr!$F21</f>
        <v>9.98</v>
      </c>
      <c r="G150" s="74"/>
      <c r="H150" s="73">
        <f>miscledbr!$N21</f>
        <v>2</v>
      </c>
      <c r="I150" s="74">
        <f t="shared" si="11"/>
        <v>4.99</v>
      </c>
      <c r="J150" s="73"/>
      <c r="K150" s="75">
        <f t="shared" si="12"/>
        <v>72.222222222222229</v>
      </c>
      <c r="L150" s="80">
        <f t="shared" si="10"/>
        <v>72.222222222222229</v>
      </c>
    </row>
    <row r="151" spans="1:12" x14ac:dyDescent="0.3">
      <c r="A151" s="77" t="str">
        <f>miscledbr!$K30</f>
        <v>BR30</v>
      </c>
      <c r="B151" s="70">
        <f>miscledbr!$M30</f>
        <v>9</v>
      </c>
      <c r="C151" s="70">
        <f>miscledbr!$Q30</f>
        <v>65</v>
      </c>
      <c r="D151" s="70"/>
      <c r="E151" s="70">
        <f>miscledbr!$L30</f>
        <v>800</v>
      </c>
      <c r="F151" s="76">
        <f>miscledbr!$F30</f>
        <v>3.24</v>
      </c>
      <c r="G151" s="76"/>
      <c r="H151" s="70">
        <f>miscledbr!$N30</f>
        <v>2</v>
      </c>
      <c r="I151" s="76">
        <f t="shared" si="11"/>
        <v>1.62</v>
      </c>
      <c r="J151" s="70"/>
      <c r="K151" s="71">
        <f t="shared" si="12"/>
        <v>88.888888888888886</v>
      </c>
      <c r="L151" s="79">
        <f t="shared" si="10"/>
        <v>88.888888888888886</v>
      </c>
    </row>
    <row r="152" spans="1:12" x14ac:dyDescent="0.3">
      <c r="A152" s="77"/>
      <c r="B152" s="73"/>
      <c r="C152" s="73"/>
      <c r="D152" s="73"/>
      <c r="E152" s="73"/>
      <c r="F152" s="74"/>
      <c r="G152" s="74"/>
      <c r="H152" s="73"/>
      <c r="I152" s="74"/>
      <c r="J152" s="73"/>
      <c r="K152" s="75"/>
      <c r="L152" s="80"/>
    </row>
    <row r="153" spans="1:12" x14ac:dyDescent="0.3">
      <c r="A153" s="77"/>
      <c r="B153" s="70"/>
      <c r="C153" s="70"/>
      <c r="D153" s="70"/>
      <c r="E153" s="70"/>
      <c r="F153" s="76"/>
      <c r="G153" s="76"/>
      <c r="H153" s="70"/>
      <c r="I153" s="76"/>
      <c r="J153" s="70"/>
      <c r="K153" s="71"/>
      <c r="L153" s="79"/>
    </row>
    <row r="154" spans="1:12" x14ac:dyDescent="0.3">
      <c r="A154" s="77" t="str">
        <f>miscledbr!$K40</f>
        <v>BR30</v>
      </c>
      <c r="B154" s="73">
        <f>miscledbr!$M40</f>
        <v>9</v>
      </c>
      <c r="C154" s="73">
        <f>miscledbr!$Q40</f>
        <v>65</v>
      </c>
      <c r="D154" s="73"/>
      <c r="E154" s="73">
        <f>miscledbr!$L40</f>
        <v>800</v>
      </c>
      <c r="F154" s="74">
        <f>miscledbr!$F40</f>
        <v>7.98</v>
      </c>
      <c r="G154" s="74"/>
      <c r="H154" s="73">
        <f>miscledbr!$N40</f>
        <v>1</v>
      </c>
      <c r="I154" s="74">
        <f t="shared" si="11"/>
        <v>7.98</v>
      </c>
      <c r="J154" s="73"/>
      <c r="K154" s="75">
        <f t="shared" si="12"/>
        <v>88.888888888888886</v>
      </c>
      <c r="L154" s="80">
        <f t="shared" ref="L154:L170" si="13">2.3*D154+K154</f>
        <v>88.888888888888886</v>
      </c>
    </row>
    <row r="155" spans="1:12" x14ac:dyDescent="0.3">
      <c r="A155" s="77" t="str">
        <f>miscledbr!$K42</f>
        <v>BR30</v>
      </c>
      <c r="B155" s="70"/>
      <c r="C155" s="70">
        <f>miscledbr!$Q42</f>
        <v>65</v>
      </c>
      <c r="D155" s="70"/>
      <c r="E155" s="70">
        <f>miscledbr!$L42</f>
        <v>650</v>
      </c>
      <c r="F155" s="76">
        <f>miscledbr!$F42</f>
        <v>0</v>
      </c>
      <c r="G155" s="76"/>
      <c r="H155" s="70">
        <f>miscledbr!$N42</f>
        <v>2</v>
      </c>
      <c r="I155" s="76"/>
      <c r="J155" s="70"/>
      <c r="K155" s="71" t="e">
        <f t="shared" si="12"/>
        <v>#DIV/0!</v>
      </c>
      <c r="L155" s="79" t="e">
        <f t="shared" si="13"/>
        <v>#DIV/0!</v>
      </c>
    </row>
    <row r="156" spans="1:12" x14ac:dyDescent="0.3">
      <c r="A156" s="77" t="str">
        <f>miscledbr!$K43</f>
        <v>BR30</v>
      </c>
      <c r="B156" s="73"/>
      <c r="C156" s="73">
        <f>miscledbr!$Q43</f>
        <v>65</v>
      </c>
      <c r="D156" s="73"/>
      <c r="E156" s="73">
        <f>miscledbr!$L43</f>
        <v>800</v>
      </c>
      <c r="F156" s="74">
        <f>miscledbr!$F43</f>
        <v>0</v>
      </c>
      <c r="G156" s="74"/>
      <c r="H156" s="73">
        <f>miscledbr!$N43</f>
        <v>1</v>
      </c>
      <c r="I156" s="74"/>
      <c r="J156" s="73"/>
      <c r="K156" s="75" t="e">
        <f t="shared" si="12"/>
        <v>#DIV/0!</v>
      </c>
      <c r="L156" s="80" t="e">
        <f t="shared" si="13"/>
        <v>#DIV/0!</v>
      </c>
    </row>
    <row r="157" spans="1:12" x14ac:dyDescent="0.3">
      <c r="A157" s="72" t="str">
        <f>homedepotledrbr!$AA35</f>
        <v>BR30</v>
      </c>
      <c r="B157" s="70">
        <f>homedepotledrbr!$AP35</f>
        <v>9.5</v>
      </c>
      <c r="C157" s="70">
        <f>homedepotledrbr!$AO35</f>
        <v>65</v>
      </c>
      <c r="D157" s="70">
        <f>homedepotledrbr!$S35</f>
        <v>90</v>
      </c>
      <c r="E157" s="70">
        <f>homedepotledrbr!$AE35</f>
        <v>650</v>
      </c>
      <c r="F157" s="76">
        <f>homedepotledrbr!$I35</f>
        <v>40.200000000000003</v>
      </c>
      <c r="G157" s="76"/>
      <c r="H157" s="70">
        <f>homedepotledrbr!$AG35</f>
        <v>4</v>
      </c>
      <c r="I157" s="76">
        <f t="shared" si="11"/>
        <v>10.050000000000001</v>
      </c>
      <c r="J157" s="70"/>
      <c r="K157" s="71">
        <f t="shared" si="12"/>
        <v>68.421052631578945</v>
      </c>
      <c r="L157" s="79">
        <f t="shared" si="13"/>
        <v>275.4210526315789</v>
      </c>
    </row>
    <row r="158" spans="1:12" x14ac:dyDescent="0.3">
      <c r="A158" s="72" t="str">
        <f>homedepotledrbr!$AA39</f>
        <v>BR30</v>
      </c>
      <c r="B158" s="73"/>
      <c r="C158" s="73">
        <f>homedepotledrbr!$AO39</f>
        <v>65</v>
      </c>
      <c r="D158" s="73">
        <f>homedepotledrbr!$S39</f>
        <v>81</v>
      </c>
      <c r="E158" s="73">
        <f>homedepotledrbr!$AE39</f>
        <v>650</v>
      </c>
      <c r="F158" s="74">
        <f>homedepotledrbr!$I39</f>
        <v>0</v>
      </c>
      <c r="G158" s="74"/>
      <c r="H158" s="73">
        <f>homedepotledrbr!$AG39</f>
        <v>6</v>
      </c>
      <c r="I158" s="74"/>
      <c r="J158" s="73"/>
      <c r="K158" s="75" t="e">
        <f t="shared" si="12"/>
        <v>#DIV/0!</v>
      </c>
      <c r="L158" s="80" t="e">
        <f t="shared" si="13"/>
        <v>#DIV/0!</v>
      </c>
    </row>
    <row r="159" spans="1:12" x14ac:dyDescent="0.3">
      <c r="A159" s="72" t="str">
        <f>homedepotledrbr!$AA56</f>
        <v>BR30</v>
      </c>
      <c r="B159" s="70">
        <f>homedepotledrbr!$AP56</f>
        <v>9.5</v>
      </c>
      <c r="C159" s="70">
        <f>homedepotledrbr!$AO56</f>
        <v>65</v>
      </c>
      <c r="D159" s="70">
        <f>homedepotledrbr!$S56</f>
        <v>90</v>
      </c>
      <c r="E159" s="70">
        <f>homedepotledrbr!$AE56</f>
        <v>650</v>
      </c>
      <c r="F159" s="76">
        <f>homedepotledrbr!$I56</f>
        <v>8.99</v>
      </c>
      <c r="G159" s="76"/>
      <c r="H159" s="70">
        <f>homedepotledrbr!$AG56</f>
        <v>1</v>
      </c>
      <c r="I159" s="76">
        <f t="shared" si="11"/>
        <v>8.99</v>
      </c>
      <c r="J159" s="70"/>
      <c r="K159" s="71">
        <f t="shared" si="12"/>
        <v>68.421052631578945</v>
      </c>
      <c r="L159" s="79">
        <f t="shared" si="13"/>
        <v>275.4210526315789</v>
      </c>
    </row>
    <row r="160" spans="1:12" x14ac:dyDescent="0.3">
      <c r="A160" s="72" t="str">
        <f>homedepotledrbr!$AA73</f>
        <v>BR30</v>
      </c>
      <c r="B160" s="73"/>
      <c r="C160" s="73">
        <f>homedepotledrbr!$AO73</f>
        <v>65</v>
      </c>
      <c r="D160" s="73">
        <f>homedepotledrbr!$S73</f>
        <v>80</v>
      </c>
      <c r="E160" s="73">
        <f>homedepotledrbr!$AE73</f>
        <v>685</v>
      </c>
      <c r="F160" s="74">
        <f>homedepotledrbr!$I73</f>
        <v>0</v>
      </c>
      <c r="G160" s="74"/>
      <c r="H160" s="73">
        <f>homedepotledrbr!$AG73</f>
        <v>6</v>
      </c>
      <c r="I160" s="74"/>
      <c r="J160" s="73"/>
      <c r="K160" s="75" t="e">
        <f t="shared" si="12"/>
        <v>#DIV/0!</v>
      </c>
      <c r="L160" s="80" t="e">
        <f t="shared" si="13"/>
        <v>#DIV/0!</v>
      </c>
    </row>
    <row r="161" spans="1:12" x14ac:dyDescent="0.3">
      <c r="A161" s="72" t="str">
        <f>homedepotledrbr!$AA109</f>
        <v>BR40</v>
      </c>
      <c r="B161" s="70"/>
      <c r="C161" s="70">
        <f>homedepotledrbr!$AO109</f>
        <v>65</v>
      </c>
      <c r="D161" s="70">
        <f>homedepotledrbr!$S109</f>
        <v>80</v>
      </c>
      <c r="E161" s="70">
        <f>homedepotledrbr!$AE109</f>
        <v>760</v>
      </c>
      <c r="F161" s="76">
        <f>homedepotledrbr!$I109</f>
        <v>0</v>
      </c>
      <c r="G161" s="76"/>
      <c r="H161" s="70">
        <f>homedepotledrbr!$AG109</f>
        <v>1</v>
      </c>
      <c r="I161" s="76"/>
      <c r="J161" s="70"/>
      <c r="K161" s="71" t="e">
        <f t="shared" si="12"/>
        <v>#DIV/0!</v>
      </c>
      <c r="L161" s="79" t="e">
        <f t="shared" si="13"/>
        <v>#DIV/0!</v>
      </c>
    </row>
    <row r="162" spans="1:12" x14ac:dyDescent="0.3">
      <c r="A162" s="72" t="str">
        <f>homedepotledrbr!$AA110</f>
        <v>BR30</v>
      </c>
      <c r="B162" s="73"/>
      <c r="C162" s="73">
        <f>homedepotledrbr!$AO110</f>
        <v>65</v>
      </c>
      <c r="D162" s="73">
        <f>homedepotledrbr!$S110</f>
        <v>81</v>
      </c>
      <c r="E162" s="73">
        <f>homedepotledrbr!$AE110</f>
        <v>730</v>
      </c>
      <c r="F162" s="74">
        <f>homedepotledrbr!$I110</f>
        <v>0</v>
      </c>
      <c r="G162" s="74"/>
      <c r="H162" s="73">
        <f>homedepotledrbr!$AG110</f>
        <v>1</v>
      </c>
      <c r="I162" s="74"/>
      <c r="J162" s="73"/>
      <c r="K162" s="75" t="e">
        <f t="shared" si="12"/>
        <v>#DIV/0!</v>
      </c>
      <c r="L162" s="80" t="e">
        <f t="shared" si="13"/>
        <v>#DIV/0!</v>
      </c>
    </row>
    <row r="163" spans="1:12" x14ac:dyDescent="0.3">
      <c r="A163" s="72" t="str">
        <f>homedepotledrbr!$AA129</f>
        <v>BR30</v>
      </c>
      <c r="B163" s="70">
        <f>homedepotledrbr!$AP129</f>
        <v>9.5</v>
      </c>
      <c r="C163" s="70">
        <f>homedepotledrbr!$AO129</f>
        <v>65</v>
      </c>
      <c r="D163" s="70">
        <f>homedepotledrbr!$S129</f>
        <v>82</v>
      </c>
      <c r="E163" s="70">
        <f>homedepotledrbr!$AE129</f>
        <v>750</v>
      </c>
      <c r="F163" s="76">
        <f>homedepotledrbr!$I129</f>
        <v>8.4700000000000006</v>
      </c>
      <c r="G163" s="76"/>
      <c r="H163" s="70">
        <f>homedepotledrbr!$AG129</f>
        <v>1</v>
      </c>
      <c r="I163" s="76">
        <f t="shared" si="11"/>
        <v>8.4700000000000006</v>
      </c>
      <c r="J163" s="70"/>
      <c r="K163" s="71">
        <f t="shared" si="12"/>
        <v>78.94736842105263</v>
      </c>
      <c r="L163" s="79">
        <f t="shared" si="13"/>
        <v>267.54736842105262</v>
      </c>
    </row>
    <row r="164" spans="1:12" x14ac:dyDescent="0.3">
      <c r="A164" s="72" t="str">
        <f>homedepotledrbr!$AA130</f>
        <v>BR30</v>
      </c>
      <c r="B164" s="73">
        <f>homedepotledrbr!$AP130</f>
        <v>9.5</v>
      </c>
      <c r="C164" s="73">
        <f>homedepotledrbr!$AO130</f>
        <v>65</v>
      </c>
      <c r="D164" s="73">
        <f>homedepotledrbr!$S130</f>
        <v>82</v>
      </c>
      <c r="E164" s="73">
        <f>homedepotledrbr!$AE130</f>
        <v>750</v>
      </c>
      <c r="F164" s="74">
        <f>homedepotledrbr!$I130</f>
        <v>9.08</v>
      </c>
      <c r="G164" s="74"/>
      <c r="H164" s="73">
        <f>homedepotledrbr!$AG130</f>
        <v>1</v>
      </c>
      <c r="I164" s="74">
        <f t="shared" si="11"/>
        <v>9.08</v>
      </c>
      <c r="J164" s="73"/>
      <c r="K164" s="75">
        <f t="shared" si="12"/>
        <v>78.94736842105263</v>
      </c>
      <c r="L164" s="80">
        <f t="shared" si="13"/>
        <v>267.54736842105262</v>
      </c>
    </row>
    <row r="165" spans="1:12" x14ac:dyDescent="0.3">
      <c r="A165" s="72" t="str">
        <f>homedepotledrbr!$AA132</f>
        <v>BR30</v>
      </c>
      <c r="B165" s="70">
        <f>homedepotledrbr!$AP132</f>
        <v>9.5</v>
      </c>
      <c r="C165" s="70">
        <f>homedepotledrbr!$AO132</f>
        <v>65</v>
      </c>
      <c r="D165" s="70">
        <f>homedepotledrbr!$S132</f>
        <v>82</v>
      </c>
      <c r="E165" s="70">
        <f>homedepotledrbr!$AE132</f>
        <v>750</v>
      </c>
      <c r="F165" s="76">
        <f>homedepotledrbr!$I132</f>
        <v>9.35</v>
      </c>
      <c r="G165" s="76"/>
      <c r="H165" s="70">
        <f>homedepotledrbr!$AG132</f>
        <v>1</v>
      </c>
      <c r="I165" s="76">
        <f t="shared" si="11"/>
        <v>9.35</v>
      </c>
      <c r="J165" s="70"/>
      <c r="K165" s="71">
        <f t="shared" si="12"/>
        <v>78.94736842105263</v>
      </c>
      <c r="L165" s="79">
        <f t="shared" si="13"/>
        <v>267.54736842105262</v>
      </c>
    </row>
    <row r="166" spans="1:12" x14ac:dyDescent="0.3">
      <c r="A166" s="72" t="str">
        <f>homedepotledrbr!$AA173</f>
        <v>BR30</v>
      </c>
      <c r="B166" s="73"/>
      <c r="C166" s="73">
        <f>homedepotledrbr!$AO173</f>
        <v>65</v>
      </c>
      <c r="D166" s="73">
        <f>homedepotledrbr!$S173</f>
        <v>80</v>
      </c>
      <c r="E166" s="73">
        <f>homedepotledrbr!$AE173</f>
        <v>650</v>
      </c>
      <c r="F166" s="74">
        <f>homedepotledrbr!$I173</f>
        <v>0</v>
      </c>
      <c r="G166" s="74"/>
      <c r="H166" s="73">
        <f>homedepotledrbr!$AG173</f>
        <v>12</v>
      </c>
      <c r="I166" s="74"/>
      <c r="J166" s="73"/>
      <c r="K166" s="75" t="e">
        <f t="shared" si="12"/>
        <v>#DIV/0!</v>
      </c>
      <c r="L166" s="80" t="e">
        <f t="shared" si="13"/>
        <v>#DIV/0!</v>
      </c>
    </row>
    <row r="167" spans="1:12" x14ac:dyDescent="0.3">
      <c r="A167" s="72" t="str">
        <f>homedepotledrbr!$AA181</f>
        <v>BR30</v>
      </c>
      <c r="B167" s="70"/>
      <c r="C167" s="70">
        <f>homedepotledrbr!$AO181</f>
        <v>65</v>
      </c>
      <c r="D167" s="70">
        <f>homedepotledrbr!$S181</f>
        <v>81</v>
      </c>
      <c r="E167" s="70">
        <f>homedepotledrbr!$AE181</f>
        <v>650</v>
      </c>
      <c r="F167" s="76">
        <f>homedepotledrbr!$I181</f>
        <v>0</v>
      </c>
      <c r="G167" s="76"/>
      <c r="H167" s="70">
        <f>homedepotledrbr!$AG181</f>
        <v>1</v>
      </c>
      <c r="I167" s="76"/>
      <c r="J167" s="70"/>
      <c r="K167" s="71" t="e">
        <f t="shared" si="12"/>
        <v>#DIV/0!</v>
      </c>
      <c r="L167" s="79" t="e">
        <f t="shared" si="13"/>
        <v>#DIV/0!</v>
      </c>
    </row>
    <row r="168" spans="1:12" x14ac:dyDescent="0.3">
      <c r="A168" s="72" t="str">
        <f>homedepotledrbr!$AA183</f>
        <v>BR30</v>
      </c>
      <c r="B168" s="73">
        <f>homedepotledrbr!$AP183</f>
        <v>9.5</v>
      </c>
      <c r="C168" s="73">
        <f>homedepotledrbr!$AO183</f>
        <v>65</v>
      </c>
      <c r="D168" s="73">
        <f>homedepotledrbr!$S183</f>
        <v>80</v>
      </c>
      <c r="E168" s="73">
        <f>homedepotledrbr!$AE183</f>
        <v>650</v>
      </c>
      <c r="F168" s="74">
        <f>homedepotledrbr!$I183</f>
        <v>118.47</v>
      </c>
      <c r="G168" s="74"/>
      <c r="H168" s="73">
        <f>homedepotledrbr!$AG183</f>
        <v>12</v>
      </c>
      <c r="I168" s="74">
        <f t="shared" si="11"/>
        <v>9.8725000000000005</v>
      </c>
      <c r="J168" s="73"/>
      <c r="K168" s="75">
        <f t="shared" si="12"/>
        <v>68.421052631578945</v>
      </c>
      <c r="L168" s="80">
        <f t="shared" si="13"/>
        <v>252.42105263157896</v>
      </c>
    </row>
    <row r="169" spans="1:12" x14ac:dyDescent="0.3">
      <c r="A169" s="77" t="str">
        <f>miscledbr!$K14</f>
        <v>BR30</v>
      </c>
      <c r="B169" s="70"/>
      <c r="C169" s="70">
        <f>miscledbr!$Q14</f>
        <v>65</v>
      </c>
      <c r="D169" s="70"/>
      <c r="E169" s="70">
        <f>miscledbr!$L14</f>
        <v>810</v>
      </c>
      <c r="F169" s="76">
        <f>miscledbr!$F14</f>
        <v>0</v>
      </c>
      <c r="G169" s="76"/>
      <c r="H169" s="70">
        <f>miscledbr!$N14</f>
        <v>1</v>
      </c>
      <c r="I169" s="76"/>
      <c r="J169" s="70"/>
      <c r="K169" s="71" t="e">
        <f t="shared" si="12"/>
        <v>#DIV/0!</v>
      </c>
      <c r="L169" s="79" t="e">
        <f t="shared" si="13"/>
        <v>#DIV/0!</v>
      </c>
    </row>
    <row r="170" spans="1:12" x14ac:dyDescent="0.3">
      <c r="A170" s="72" t="str">
        <f>homedepotledrbr!$AA101</f>
        <v>BR40</v>
      </c>
      <c r="B170" s="73"/>
      <c r="C170" s="73">
        <f>homedepotledrbr!$AO101</f>
        <v>85</v>
      </c>
      <c r="D170" s="73">
        <f>homedepotledrbr!$S101</f>
        <v>80</v>
      </c>
      <c r="E170" s="73">
        <f>homedepotledrbr!$AE101</f>
        <v>760</v>
      </c>
      <c r="F170" s="74">
        <f>homedepotledrbr!$I101</f>
        <v>0</v>
      </c>
      <c r="G170" s="74"/>
      <c r="H170" s="73">
        <f>homedepotledrbr!$AG101</f>
        <v>1</v>
      </c>
      <c r="I170" s="74"/>
      <c r="J170" s="73"/>
      <c r="K170" s="75" t="e">
        <f t="shared" si="12"/>
        <v>#DIV/0!</v>
      </c>
      <c r="L170" s="80" t="e">
        <f t="shared" si="13"/>
        <v>#DIV/0!</v>
      </c>
    </row>
    <row r="171" spans="1:12" x14ac:dyDescent="0.3">
      <c r="A171" s="78" t="str">
        <f>'1000bulbsledrbr'!$P12</f>
        <v>R20</v>
      </c>
      <c r="B171" s="70">
        <f>'1000bulbsledrbr'!$R12</f>
        <v>10</v>
      </c>
      <c r="C171" s="70">
        <f>'1000bulbsledrbr'!$W12</f>
        <v>60</v>
      </c>
      <c r="D171" s="70">
        <f>'1000bulbsledrbr'!$U12</f>
        <v>82</v>
      </c>
      <c r="E171" s="70">
        <f>'1000bulbsledrbr'!$Q12</f>
        <v>520</v>
      </c>
      <c r="F171" s="76">
        <f>'1000bulbsledrbr'!$J12</f>
        <v>6.46</v>
      </c>
      <c r="G171" s="76"/>
      <c r="H171" s="70">
        <f>'1000bulbsledrbr'!$T12</f>
        <v>1</v>
      </c>
      <c r="I171" s="76">
        <f t="shared" si="11"/>
        <v>6.46</v>
      </c>
      <c r="J171" s="70" t="str">
        <f>'1000bulbsledrbr'!$X12</f>
        <v>No</v>
      </c>
      <c r="K171" s="71">
        <f t="shared" si="12"/>
        <v>52</v>
      </c>
      <c r="L171" s="70"/>
    </row>
    <row r="172" spans="1:12" x14ac:dyDescent="0.3">
      <c r="A172" s="78" t="str">
        <f>'1000bulbsledrbr'!$P55</f>
        <v>R20</v>
      </c>
      <c r="B172" s="73">
        <f>'1000bulbsledrbr'!$R55</f>
        <v>10</v>
      </c>
      <c r="C172" s="73">
        <f>'1000bulbsledrbr'!$W55</f>
        <v>60</v>
      </c>
      <c r="D172" s="73">
        <f>'1000bulbsledrbr'!$U55</f>
        <v>82</v>
      </c>
      <c r="E172" s="73">
        <f>'1000bulbsledrbr'!$Q55</f>
        <v>725</v>
      </c>
      <c r="F172" s="74">
        <f>'1000bulbsledrbr'!$J55</f>
        <v>5.76</v>
      </c>
      <c r="G172" s="74"/>
      <c r="H172" s="73">
        <f>'1000bulbsledrbr'!$T55</f>
        <v>1</v>
      </c>
      <c r="I172" s="74">
        <f t="shared" si="11"/>
        <v>5.76</v>
      </c>
      <c r="J172" s="73" t="str">
        <f>'1000bulbsledrbr'!$X55</f>
        <v>Certified</v>
      </c>
      <c r="K172" s="75">
        <f t="shared" si="12"/>
        <v>72.5</v>
      </c>
      <c r="L172" s="80">
        <f>2.3*D172+K172</f>
        <v>261.10000000000002</v>
      </c>
    </row>
    <row r="173" spans="1:12" x14ac:dyDescent="0.3">
      <c r="A173" s="72" t="str">
        <f>homedepotledrbr!$AA182</f>
        <v>BR30</v>
      </c>
      <c r="B173" s="70">
        <f>homedepotledrbr!$AP182</f>
        <v>10</v>
      </c>
      <c r="C173" s="70">
        <f>homedepotledrbr!$AO182</f>
        <v>60</v>
      </c>
      <c r="D173" s="70">
        <f>homedepotledrbr!$S182</f>
        <v>80</v>
      </c>
      <c r="E173" s="70">
        <f>homedepotledrbr!$AE182</f>
        <v>750</v>
      </c>
      <c r="F173" s="76">
        <f>homedepotledrbr!$I182</f>
        <v>34.99</v>
      </c>
      <c r="G173" s="76"/>
      <c r="H173" s="70">
        <f>homedepotledrbr!$AG182</f>
        <v>1</v>
      </c>
      <c r="I173" s="76">
        <f t="shared" si="11"/>
        <v>34.99</v>
      </c>
      <c r="J173" s="70"/>
      <c r="K173" s="71">
        <f t="shared" si="12"/>
        <v>75</v>
      </c>
      <c r="L173" s="79">
        <f>2.3*D173+K173</f>
        <v>259</v>
      </c>
    </row>
    <row r="174" spans="1:12" x14ac:dyDescent="0.3">
      <c r="A174" s="78" t="str">
        <f>'1000bulbsledrbr'!$P15</f>
        <v>R20</v>
      </c>
      <c r="B174" s="73">
        <f>'1000bulbsledrbr'!$R15</f>
        <v>10</v>
      </c>
      <c r="C174" s="73">
        <f>'1000bulbsledrbr'!$W15</f>
        <v>65</v>
      </c>
      <c r="D174" s="73">
        <f>'1000bulbsledrbr'!$U15</f>
        <v>82</v>
      </c>
      <c r="E174" s="73">
        <f>'1000bulbsledrbr'!$Q15</f>
        <v>675</v>
      </c>
      <c r="F174" s="74">
        <f>'1000bulbsledrbr'!$J15</f>
        <v>6.16</v>
      </c>
      <c r="G174" s="74"/>
      <c r="H174" s="73">
        <f>'1000bulbsledrbr'!$T15</f>
        <v>1</v>
      </c>
      <c r="I174" s="74">
        <f t="shared" si="11"/>
        <v>6.16</v>
      </c>
      <c r="J174" s="73" t="str">
        <f>'1000bulbsledrbr'!$X15</f>
        <v>Certified</v>
      </c>
      <c r="K174" s="75">
        <f t="shared" si="12"/>
        <v>67.5</v>
      </c>
      <c r="L174" s="80">
        <f>2.3*D174+K174</f>
        <v>256.10000000000002</v>
      </c>
    </row>
    <row r="175" spans="1:12" x14ac:dyDescent="0.3">
      <c r="A175" s="78" t="str">
        <f>'1000bulbsledrbr'!$P21</f>
        <v>BR30</v>
      </c>
      <c r="B175" s="70">
        <f>'1000bulbsledrbr'!$R21</f>
        <v>10</v>
      </c>
      <c r="C175" s="70">
        <f>'1000bulbsledrbr'!$W21</f>
        <v>65</v>
      </c>
      <c r="D175" s="70">
        <f>'1000bulbsledrbr'!$U21</f>
        <v>82</v>
      </c>
      <c r="E175" s="70">
        <f>'1000bulbsledrbr'!$Q21</f>
        <v>700</v>
      </c>
      <c r="F175" s="76">
        <f>'1000bulbsledrbr'!$J21</f>
        <v>4.3499999999999996</v>
      </c>
      <c r="G175" s="76"/>
      <c r="H175" s="70">
        <f>'1000bulbsledrbr'!$T21</f>
        <v>1</v>
      </c>
      <c r="I175" s="76">
        <f t="shared" si="11"/>
        <v>4.3499999999999996</v>
      </c>
      <c r="J175" s="70" t="str">
        <f>'1000bulbsledrbr'!$X21</f>
        <v>Certified</v>
      </c>
      <c r="K175" s="71">
        <f t="shared" si="12"/>
        <v>70</v>
      </c>
      <c r="L175" s="79">
        <f>2.3*D175+K175</f>
        <v>258.60000000000002</v>
      </c>
    </row>
    <row r="176" spans="1:12" x14ac:dyDescent="0.3">
      <c r="A176" s="78" t="str">
        <f>'1000bulbsledrbr'!$P30</f>
        <v>R20</v>
      </c>
      <c r="B176" s="73">
        <f>'1000bulbsledrbr'!$R30</f>
        <v>10</v>
      </c>
      <c r="C176" s="73">
        <f>'1000bulbsledrbr'!$W30</f>
        <v>65</v>
      </c>
      <c r="D176" s="73">
        <f>'1000bulbsledrbr'!$U30</f>
        <v>82</v>
      </c>
      <c r="E176" s="73">
        <f>'1000bulbsledrbr'!$Q30</f>
        <v>650</v>
      </c>
      <c r="F176" s="74">
        <f>'1000bulbsledrbr'!$J30</f>
        <v>6.49</v>
      </c>
      <c r="G176" s="74"/>
      <c r="H176" s="73">
        <f>'1000bulbsledrbr'!$T30</f>
        <v>1</v>
      </c>
      <c r="I176" s="74">
        <f t="shared" si="11"/>
        <v>6.49</v>
      </c>
      <c r="J176" s="73" t="str">
        <f>'1000bulbsledrbr'!$X30</f>
        <v>Certified</v>
      </c>
      <c r="K176" s="75">
        <f t="shared" si="12"/>
        <v>65</v>
      </c>
      <c r="L176" s="80">
        <f>2.3*D176+K176</f>
        <v>253.6</v>
      </c>
    </row>
    <row r="177" spans="1:12" x14ac:dyDescent="0.3">
      <c r="A177" s="78" t="str">
        <f>'1000bulbsledrbr'!$P43</f>
        <v>BR30</v>
      </c>
      <c r="B177" s="70">
        <f>'1000bulbsledrbr'!$R43</f>
        <v>10</v>
      </c>
      <c r="C177" s="70">
        <f>'1000bulbsledrbr'!$W43</f>
        <v>65</v>
      </c>
      <c r="D177" s="70">
        <f>'1000bulbsledrbr'!$U43</f>
        <v>82</v>
      </c>
      <c r="E177" s="70">
        <f>'1000bulbsledrbr'!$Q43</f>
        <v>675</v>
      </c>
      <c r="F177" s="76">
        <f>'1000bulbsledrbr'!$J43</f>
        <v>4.68</v>
      </c>
      <c r="G177" s="76"/>
      <c r="H177" s="70">
        <f>'1000bulbsledrbr'!$T43</f>
        <v>1</v>
      </c>
      <c r="I177" s="76">
        <f t="shared" si="11"/>
        <v>4.68</v>
      </c>
      <c r="J177" s="70" t="str">
        <f>'1000bulbsledrbr'!$X43</f>
        <v>No</v>
      </c>
      <c r="K177" s="71">
        <f t="shared" si="12"/>
        <v>67.5</v>
      </c>
      <c r="L177" s="70"/>
    </row>
    <row r="178" spans="1:12" x14ac:dyDescent="0.3">
      <c r="A178" s="78" t="str">
        <f>'1000bulbsledrbr'!$P50</f>
        <v>R20</v>
      </c>
      <c r="B178" s="73">
        <f>'1000bulbsledrbr'!$R50</f>
        <v>10</v>
      </c>
      <c r="C178" s="73">
        <f>'1000bulbsledrbr'!$W50</f>
        <v>65</v>
      </c>
      <c r="D178" s="73">
        <f>'1000bulbsledrbr'!$U50</f>
        <v>82</v>
      </c>
      <c r="E178" s="73">
        <f>'1000bulbsledrbr'!$Q50</f>
        <v>700</v>
      </c>
      <c r="F178" s="74">
        <f>'1000bulbsledrbr'!$J50</f>
        <v>5.76</v>
      </c>
      <c r="G178" s="74"/>
      <c r="H178" s="73">
        <f>'1000bulbsledrbr'!$T50</f>
        <v>1</v>
      </c>
      <c r="I178" s="74">
        <f t="shared" si="11"/>
        <v>5.76</v>
      </c>
      <c r="J178" s="73" t="str">
        <f>'1000bulbsledrbr'!$X50</f>
        <v>Certified</v>
      </c>
      <c r="K178" s="75">
        <f t="shared" si="12"/>
        <v>70</v>
      </c>
      <c r="L178" s="80">
        <f t="shared" ref="L178:L193" si="14">2.3*D178+K178</f>
        <v>258.60000000000002</v>
      </c>
    </row>
    <row r="179" spans="1:12" x14ac:dyDescent="0.3">
      <c r="A179" s="78" t="str">
        <f>'1000bulbsledrbr'!$P67</f>
        <v>R20</v>
      </c>
      <c r="B179" s="70">
        <f>'1000bulbsledrbr'!$R67</f>
        <v>10</v>
      </c>
      <c r="C179" s="70">
        <f>'1000bulbsledrbr'!$W67</f>
        <v>65</v>
      </c>
      <c r="D179" s="70">
        <f>'1000bulbsledrbr'!$U67</f>
        <v>82</v>
      </c>
      <c r="E179" s="70">
        <f>'1000bulbsledrbr'!$Q67</f>
        <v>700</v>
      </c>
      <c r="F179" s="76">
        <f>'1000bulbsledrbr'!$J67</f>
        <v>6.49</v>
      </c>
      <c r="G179" s="76"/>
      <c r="H179" s="70">
        <f>'1000bulbsledrbr'!$T67</f>
        <v>1</v>
      </c>
      <c r="I179" s="76">
        <f t="shared" si="11"/>
        <v>6.49</v>
      </c>
      <c r="J179" s="70" t="str">
        <f>'1000bulbsledrbr'!$X67</f>
        <v>Certified</v>
      </c>
      <c r="K179" s="71">
        <f t="shared" si="12"/>
        <v>70</v>
      </c>
      <c r="L179" s="79">
        <f t="shared" si="14"/>
        <v>258.60000000000002</v>
      </c>
    </row>
    <row r="180" spans="1:12" x14ac:dyDescent="0.3">
      <c r="A180" s="78" t="str">
        <f>'1000bulbsledrbr'!$P74</f>
        <v>R20</v>
      </c>
      <c r="B180" s="73">
        <f>'1000bulbsledrbr'!$R74</f>
        <v>10</v>
      </c>
      <c r="C180" s="73">
        <f>'1000bulbsledrbr'!$W74</f>
        <v>65</v>
      </c>
      <c r="D180" s="73">
        <f>'1000bulbsledrbr'!$U74</f>
        <v>82</v>
      </c>
      <c r="E180" s="73">
        <f>'1000bulbsledrbr'!$Q74</f>
        <v>650</v>
      </c>
      <c r="F180" s="74">
        <f>'1000bulbsledrbr'!$J74</f>
        <v>6.19</v>
      </c>
      <c r="G180" s="74"/>
      <c r="H180" s="73">
        <f>'1000bulbsledrbr'!$T74</f>
        <v>1</v>
      </c>
      <c r="I180" s="74">
        <f t="shared" si="11"/>
        <v>6.19</v>
      </c>
      <c r="J180" s="73" t="str">
        <f>'1000bulbsledrbr'!$X74</f>
        <v>Certified</v>
      </c>
      <c r="K180" s="75">
        <f t="shared" si="12"/>
        <v>65</v>
      </c>
      <c r="L180" s="80">
        <f t="shared" si="14"/>
        <v>253.6</v>
      </c>
    </row>
    <row r="181" spans="1:12" x14ac:dyDescent="0.3">
      <c r="A181" s="72" t="str">
        <f>homedepotledrbr!$AA3</f>
        <v>BR30</v>
      </c>
      <c r="B181" s="70"/>
      <c r="C181" s="70">
        <f>homedepotledrbr!$AO3</f>
        <v>65</v>
      </c>
      <c r="D181" s="70">
        <f>homedepotledrbr!$S3</f>
        <v>80</v>
      </c>
      <c r="E181" s="70">
        <f>homedepotledrbr!$AE3</f>
        <v>800</v>
      </c>
      <c r="F181" s="76">
        <f>homedepotledrbr!$I3</f>
        <v>0</v>
      </c>
      <c r="G181" s="76"/>
      <c r="H181" s="70">
        <f>homedepotledrbr!$AG3</f>
        <v>1</v>
      </c>
      <c r="I181" s="76"/>
      <c r="J181" s="70"/>
      <c r="K181" s="71" t="e">
        <f t="shared" si="12"/>
        <v>#DIV/0!</v>
      </c>
      <c r="L181" s="79" t="e">
        <f t="shared" si="14"/>
        <v>#DIV/0!</v>
      </c>
    </row>
    <row r="182" spans="1:12" x14ac:dyDescent="0.3">
      <c r="A182" s="72" t="str">
        <f>homedepotledrbr!$AA12</f>
        <v>BR40</v>
      </c>
      <c r="B182" s="73">
        <f>homedepotledrbr!$AP12</f>
        <v>10</v>
      </c>
      <c r="C182" s="73">
        <f>homedepotledrbr!$AO12</f>
        <v>65</v>
      </c>
      <c r="D182" s="73">
        <f>homedepotledrbr!$S12</f>
        <v>80</v>
      </c>
      <c r="E182" s="73">
        <f>homedepotledrbr!$AE12</f>
        <v>800</v>
      </c>
      <c r="F182" s="74">
        <f>homedepotledrbr!$I12</f>
        <v>21.44</v>
      </c>
      <c r="G182" s="74"/>
      <c r="H182" s="73">
        <f>homedepotledrbr!$AG12</f>
        <v>4</v>
      </c>
      <c r="I182" s="74">
        <f t="shared" si="11"/>
        <v>5.36</v>
      </c>
      <c r="J182" s="73"/>
      <c r="K182" s="75">
        <f t="shared" si="12"/>
        <v>80</v>
      </c>
      <c r="L182" s="80">
        <f t="shared" si="14"/>
        <v>264</v>
      </c>
    </row>
    <row r="183" spans="1:12" x14ac:dyDescent="0.3">
      <c r="A183" s="72" t="str">
        <f>homedepotledrbr!$AA17</f>
        <v>BR30</v>
      </c>
      <c r="B183" s="70"/>
      <c r="C183" s="70">
        <f>homedepotledrbr!$AO17</f>
        <v>65</v>
      </c>
      <c r="D183" s="70">
        <f>homedepotledrbr!$S17</f>
        <v>82</v>
      </c>
      <c r="E183" s="70">
        <f>homedepotledrbr!$AE17</f>
        <v>650</v>
      </c>
      <c r="F183" s="76">
        <f>homedepotledrbr!$I17</f>
        <v>0</v>
      </c>
      <c r="G183" s="76"/>
      <c r="H183" s="70">
        <f>homedepotledrbr!$AG17</f>
        <v>6</v>
      </c>
      <c r="I183" s="76"/>
      <c r="J183" s="70"/>
      <c r="K183" s="71" t="e">
        <f t="shared" si="12"/>
        <v>#DIV/0!</v>
      </c>
      <c r="L183" s="79" t="e">
        <f t="shared" si="14"/>
        <v>#DIV/0!</v>
      </c>
    </row>
    <row r="184" spans="1:12" x14ac:dyDescent="0.3">
      <c r="A184" s="72" t="str">
        <f>homedepotledrbr!$AA19</f>
        <v>BR30</v>
      </c>
      <c r="B184" s="73">
        <f>homedepotledrbr!$AP19</f>
        <v>10</v>
      </c>
      <c r="C184" s="73">
        <f>homedepotledrbr!$AO19</f>
        <v>65</v>
      </c>
      <c r="D184" s="73">
        <f>homedepotledrbr!$S19</f>
        <v>82</v>
      </c>
      <c r="E184" s="73">
        <f>homedepotledrbr!$AE19</f>
        <v>650</v>
      </c>
      <c r="F184" s="74">
        <f>homedepotledrbr!$I19</f>
        <v>17.97</v>
      </c>
      <c r="G184" s="74"/>
      <c r="H184" s="73">
        <f>homedepotledrbr!$AG19</f>
        <v>3</v>
      </c>
      <c r="I184" s="74">
        <f t="shared" si="11"/>
        <v>5.9899999999999993</v>
      </c>
      <c r="J184" s="73"/>
      <c r="K184" s="75">
        <f t="shared" si="12"/>
        <v>65</v>
      </c>
      <c r="L184" s="80">
        <f t="shared" si="14"/>
        <v>253.6</v>
      </c>
    </row>
    <row r="185" spans="1:12" x14ac:dyDescent="0.3">
      <c r="A185" s="72" t="str">
        <f>homedepotledrbr!$AA20</f>
        <v>BR30</v>
      </c>
      <c r="B185" s="70">
        <f>homedepotledrbr!$AP20</f>
        <v>10</v>
      </c>
      <c r="C185" s="70">
        <f>homedepotledrbr!$AO20</f>
        <v>65</v>
      </c>
      <c r="D185" s="70">
        <f>homedepotledrbr!$S20</f>
        <v>82</v>
      </c>
      <c r="E185" s="70">
        <f>homedepotledrbr!$AE20</f>
        <v>650</v>
      </c>
      <c r="F185" s="76">
        <f>homedepotledrbr!$I20</f>
        <v>239.97</v>
      </c>
      <c r="G185" s="76"/>
      <c r="H185" s="70">
        <f>homedepotledrbr!$AG20</f>
        <v>48</v>
      </c>
      <c r="I185" s="76">
        <f t="shared" si="11"/>
        <v>4.9993749999999997</v>
      </c>
      <c r="J185" s="70"/>
      <c r="K185" s="71">
        <f t="shared" si="12"/>
        <v>65</v>
      </c>
      <c r="L185" s="79">
        <f t="shared" si="14"/>
        <v>253.6</v>
      </c>
    </row>
    <row r="186" spans="1:12" x14ac:dyDescent="0.3">
      <c r="A186" s="72" t="str">
        <f>homedepotledrbr!$AA43</f>
        <v>BR30</v>
      </c>
      <c r="B186" s="73"/>
      <c r="C186" s="73">
        <f>homedepotledrbr!$AO43</f>
        <v>65</v>
      </c>
      <c r="D186" s="73">
        <f>homedepotledrbr!$S43</f>
        <v>90</v>
      </c>
      <c r="E186" s="73">
        <f>homedepotledrbr!$AE43</f>
        <v>650</v>
      </c>
      <c r="F186" s="74">
        <f>homedepotledrbr!$I43</f>
        <v>0</v>
      </c>
      <c r="G186" s="74"/>
      <c r="H186" s="73">
        <f>homedepotledrbr!$AG43</f>
        <v>2</v>
      </c>
      <c r="I186" s="74"/>
      <c r="J186" s="73"/>
      <c r="K186" s="75" t="e">
        <f t="shared" si="12"/>
        <v>#DIV/0!</v>
      </c>
      <c r="L186" s="80" t="e">
        <f t="shared" si="14"/>
        <v>#DIV/0!</v>
      </c>
    </row>
    <row r="187" spans="1:12" x14ac:dyDescent="0.3">
      <c r="A187" s="72" t="str">
        <f>homedepotledrbr!$AA45</f>
        <v>BR30</v>
      </c>
      <c r="B187" s="70">
        <f>homedepotledrbr!$AP45</f>
        <v>10</v>
      </c>
      <c r="C187" s="70">
        <f>homedepotledrbr!$AO45</f>
        <v>65</v>
      </c>
      <c r="D187" s="70">
        <f>homedepotledrbr!$S45</f>
        <v>80</v>
      </c>
      <c r="E187" s="70">
        <f>homedepotledrbr!$AE45</f>
        <v>730</v>
      </c>
      <c r="F187" s="76">
        <f>homedepotledrbr!$I45</f>
        <v>12.97</v>
      </c>
      <c r="G187" s="76"/>
      <c r="H187" s="70">
        <f>homedepotledrbr!$AG45</f>
        <v>1</v>
      </c>
      <c r="I187" s="76">
        <f t="shared" si="11"/>
        <v>12.97</v>
      </c>
      <c r="J187" s="70"/>
      <c r="K187" s="71">
        <f t="shared" si="12"/>
        <v>73</v>
      </c>
      <c r="L187" s="79">
        <f t="shared" si="14"/>
        <v>257</v>
      </c>
    </row>
    <row r="188" spans="1:12" x14ac:dyDescent="0.3">
      <c r="A188" s="72" t="str">
        <f>homedepotledrbr!$AA52</f>
        <v>BR40</v>
      </c>
      <c r="B188" s="73">
        <f>homedepotledrbr!$AP52</f>
        <v>10</v>
      </c>
      <c r="C188" s="73">
        <f>homedepotledrbr!$AO52</f>
        <v>65</v>
      </c>
      <c r="D188" s="73">
        <f>homedepotledrbr!$S52</f>
        <v>80</v>
      </c>
      <c r="E188" s="73">
        <f>homedepotledrbr!$AE52</f>
        <v>800</v>
      </c>
      <c r="F188" s="74">
        <f>homedepotledrbr!$I52</f>
        <v>9.9700000000000006</v>
      </c>
      <c r="G188" s="74"/>
      <c r="H188" s="73">
        <f>homedepotledrbr!$AG52</f>
        <v>1</v>
      </c>
      <c r="I188" s="74">
        <f t="shared" si="11"/>
        <v>9.9700000000000006</v>
      </c>
      <c r="J188" s="73"/>
      <c r="K188" s="75">
        <f t="shared" si="12"/>
        <v>80</v>
      </c>
      <c r="L188" s="80">
        <f t="shared" si="14"/>
        <v>264</v>
      </c>
    </row>
    <row r="189" spans="1:12" x14ac:dyDescent="0.3">
      <c r="A189" s="72" t="str">
        <f>homedepotledrbr!$AA66</f>
        <v>BR30</v>
      </c>
      <c r="B189" s="70"/>
      <c r="C189" s="70">
        <f>homedepotledrbr!$AO66</f>
        <v>65</v>
      </c>
      <c r="D189" s="70">
        <f>homedepotledrbr!$S66</f>
        <v>90</v>
      </c>
      <c r="E189" s="70">
        <f>homedepotledrbr!$AE66</f>
        <v>650</v>
      </c>
      <c r="F189" s="76">
        <f>homedepotledrbr!$I66</f>
        <v>0</v>
      </c>
      <c r="G189" s="76"/>
      <c r="H189" s="70">
        <f>homedepotledrbr!$AG66</f>
        <v>2</v>
      </c>
      <c r="I189" s="76"/>
      <c r="J189" s="70"/>
      <c r="K189" s="71" t="e">
        <f t="shared" si="12"/>
        <v>#DIV/0!</v>
      </c>
      <c r="L189" s="79" t="e">
        <f t="shared" si="14"/>
        <v>#DIV/0!</v>
      </c>
    </row>
    <row r="190" spans="1:12" x14ac:dyDescent="0.3">
      <c r="A190" s="72" t="str">
        <f>homedepotledrbr!$AA120</f>
        <v>BR30</v>
      </c>
      <c r="B190" s="73"/>
      <c r="C190" s="73">
        <f>homedepotledrbr!$AO120</f>
        <v>65</v>
      </c>
      <c r="D190" s="73">
        <f>homedepotledrbr!$S120</f>
        <v>80</v>
      </c>
      <c r="E190" s="73">
        <f>homedepotledrbr!$AE120</f>
        <v>650</v>
      </c>
      <c r="F190" s="74">
        <f>homedepotledrbr!$I120</f>
        <v>0</v>
      </c>
      <c r="G190" s="74"/>
      <c r="H190" s="73">
        <f>homedepotledrbr!$AG120</f>
        <v>1</v>
      </c>
      <c r="I190" s="74"/>
      <c r="J190" s="73"/>
      <c r="K190" s="75" t="e">
        <f t="shared" si="12"/>
        <v>#DIV/0!</v>
      </c>
      <c r="L190" s="80" t="e">
        <f t="shared" si="14"/>
        <v>#DIV/0!</v>
      </c>
    </row>
    <row r="191" spans="1:12" x14ac:dyDescent="0.3">
      <c r="A191" s="72" t="str">
        <f>homedepotledrbr!$AA147</f>
        <v>BR30</v>
      </c>
      <c r="B191" s="70"/>
      <c r="C191" s="70">
        <f>homedepotledrbr!$AO147</f>
        <v>65</v>
      </c>
      <c r="D191" s="70">
        <f>homedepotledrbr!$S147</f>
        <v>80</v>
      </c>
      <c r="E191" s="70">
        <f>homedepotledrbr!$AE147</f>
        <v>800</v>
      </c>
      <c r="F191" s="76">
        <f>homedepotledrbr!$I147</f>
        <v>0</v>
      </c>
      <c r="G191" s="76"/>
      <c r="H191" s="70">
        <f>homedepotledrbr!$AG147</f>
        <v>8</v>
      </c>
      <c r="I191" s="76"/>
      <c r="J191" s="70"/>
      <c r="K191" s="71" t="e">
        <f t="shared" si="12"/>
        <v>#DIV/0!</v>
      </c>
      <c r="L191" s="79" t="e">
        <f t="shared" si="14"/>
        <v>#DIV/0!</v>
      </c>
    </row>
    <row r="192" spans="1:12" x14ac:dyDescent="0.3">
      <c r="A192" s="77" t="str">
        <f>miscledbr!$K18</f>
        <v>BR30</v>
      </c>
      <c r="B192" s="73"/>
      <c r="C192" s="73">
        <f>miscledbr!$Q18</f>
        <v>65</v>
      </c>
      <c r="D192" s="73"/>
      <c r="E192" s="73">
        <f>miscledbr!$L18</f>
        <v>650</v>
      </c>
      <c r="F192" s="74">
        <f>miscledbr!$F18</f>
        <v>0</v>
      </c>
      <c r="G192" s="74"/>
      <c r="H192" s="73">
        <f>miscledbr!$N18</f>
        <v>3</v>
      </c>
      <c r="I192" s="74"/>
      <c r="J192" s="73"/>
      <c r="K192" s="75" t="e">
        <f t="shared" si="12"/>
        <v>#DIV/0!</v>
      </c>
      <c r="L192" s="80" t="e">
        <f t="shared" si="14"/>
        <v>#DIV/0!</v>
      </c>
    </row>
    <row r="193" spans="1:12" x14ac:dyDescent="0.3">
      <c r="A193" s="77" t="str">
        <f>miscledbr!$K35</f>
        <v>BR30</v>
      </c>
      <c r="B193" s="70">
        <f>miscledbr!$M35</f>
        <v>10</v>
      </c>
      <c r="C193" s="70">
        <f>miscledbr!$Q35</f>
        <v>65</v>
      </c>
      <c r="D193" s="70"/>
      <c r="E193" s="70">
        <f>miscledbr!$L35</f>
        <v>650</v>
      </c>
      <c r="F193" s="76">
        <f>miscledbr!$F35</f>
        <v>34.979999999999997</v>
      </c>
      <c r="G193" s="76"/>
      <c r="H193" s="70">
        <f>miscledbr!$N35</f>
        <v>1</v>
      </c>
      <c r="I193" s="76">
        <f t="shared" ref="I193:I254" si="15">F193/H193</f>
        <v>34.979999999999997</v>
      </c>
      <c r="J193" s="70"/>
      <c r="K193" s="71">
        <f t="shared" si="12"/>
        <v>65</v>
      </c>
      <c r="L193" s="79">
        <f t="shared" si="14"/>
        <v>65</v>
      </c>
    </row>
    <row r="194" spans="1:12" x14ac:dyDescent="0.3">
      <c r="A194" s="78" t="str">
        <f>'1000bulbsledrbr'!$P70</f>
        <v>BR40</v>
      </c>
      <c r="B194" s="73">
        <f>'1000bulbsledrbr'!$R70</f>
        <v>10.5</v>
      </c>
      <c r="C194" s="73">
        <f>'1000bulbsledrbr'!$W70</f>
        <v>65</v>
      </c>
      <c r="D194" s="73">
        <f>'1000bulbsledrbr'!$U70</f>
        <v>82</v>
      </c>
      <c r="E194" s="73">
        <f>'1000bulbsledrbr'!$Q70</f>
        <v>700</v>
      </c>
      <c r="F194" s="74">
        <f>'1000bulbsledrbr'!$J70</f>
        <v>15.51</v>
      </c>
      <c r="G194" s="74"/>
      <c r="H194" s="73">
        <f>'1000bulbsledrbr'!$T70</f>
        <v>1</v>
      </c>
      <c r="I194" s="74">
        <f t="shared" si="15"/>
        <v>15.51</v>
      </c>
      <c r="J194" s="73" t="str">
        <f>'1000bulbsledrbr'!$X70</f>
        <v>No</v>
      </c>
      <c r="K194" s="75">
        <f t="shared" si="12"/>
        <v>66.666666666666671</v>
      </c>
      <c r="L194" s="73"/>
    </row>
    <row r="195" spans="1:12" x14ac:dyDescent="0.3">
      <c r="A195" s="72" t="str">
        <f>homedepotledrbr!$AA6</f>
        <v>BR30</v>
      </c>
      <c r="B195" s="70"/>
      <c r="C195" s="70">
        <f>homedepotledrbr!$AO6</f>
        <v>65</v>
      </c>
      <c r="D195" s="70">
        <f>homedepotledrbr!$S6</f>
        <v>80</v>
      </c>
      <c r="E195" s="70">
        <f>homedepotledrbr!$AE6</f>
        <v>650</v>
      </c>
      <c r="F195" s="76">
        <f>homedepotledrbr!$I6</f>
        <v>0</v>
      </c>
      <c r="G195" s="76"/>
      <c r="H195" s="70">
        <f>homedepotledrbr!$AG6</f>
        <v>6</v>
      </c>
      <c r="I195" s="76"/>
      <c r="J195" s="70"/>
      <c r="K195" s="71" t="e">
        <f t="shared" ref="K195:K258" si="16">E195/B195</f>
        <v>#DIV/0!</v>
      </c>
      <c r="L195" s="79" t="e">
        <f t="shared" ref="L195:L201" si="17">2.3*D195+K195</f>
        <v>#DIV/0!</v>
      </c>
    </row>
    <row r="196" spans="1:12" x14ac:dyDescent="0.3">
      <c r="A196" s="72" t="str">
        <f>homedepotledrbr!$AA38</f>
        <v>BR40</v>
      </c>
      <c r="B196" s="73">
        <f>homedepotledrbr!$AP38</f>
        <v>10.5</v>
      </c>
      <c r="C196" s="73">
        <f>homedepotledrbr!$AO38</f>
        <v>65</v>
      </c>
      <c r="D196" s="73">
        <f>homedepotledrbr!$S38</f>
        <v>80</v>
      </c>
      <c r="E196" s="73">
        <f>homedepotledrbr!$AE38</f>
        <v>850</v>
      </c>
      <c r="F196" s="74">
        <f>homedepotledrbr!$I38</f>
        <v>61.85</v>
      </c>
      <c r="G196" s="74"/>
      <c r="H196" s="73">
        <f>homedepotledrbr!$AG38</f>
        <v>4</v>
      </c>
      <c r="I196" s="74">
        <f t="shared" si="15"/>
        <v>15.4625</v>
      </c>
      <c r="J196" s="73"/>
      <c r="K196" s="75">
        <f t="shared" si="16"/>
        <v>80.952380952380949</v>
      </c>
      <c r="L196" s="80">
        <f t="shared" si="17"/>
        <v>264.95238095238096</v>
      </c>
    </row>
    <row r="197" spans="1:12" x14ac:dyDescent="0.3">
      <c r="A197" s="72" t="str">
        <f>homedepotledrbr!$AA47</f>
        <v>BR30</v>
      </c>
      <c r="B197" s="70"/>
      <c r="C197" s="70">
        <f>homedepotledrbr!$AO47</f>
        <v>65</v>
      </c>
      <c r="D197" s="70">
        <f>homedepotledrbr!$S47</f>
        <v>80</v>
      </c>
      <c r="E197" s="70">
        <f>homedepotledrbr!$AE47</f>
        <v>730</v>
      </c>
      <c r="F197" s="76">
        <f>homedepotledrbr!$I47</f>
        <v>0</v>
      </c>
      <c r="G197" s="76"/>
      <c r="H197" s="70">
        <f>homedepotledrbr!$AG47</f>
        <v>2</v>
      </c>
      <c r="I197" s="76"/>
      <c r="J197" s="70"/>
      <c r="K197" s="71" t="e">
        <f t="shared" si="16"/>
        <v>#DIV/0!</v>
      </c>
      <c r="L197" s="79" t="e">
        <f t="shared" si="17"/>
        <v>#DIV/0!</v>
      </c>
    </row>
    <row r="198" spans="1:12" x14ac:dyDescent="0.3">
      <c r="A198" s="72" t="str">
        <f>homedepotledrbr!$AA117</f>
        <v>BR30</v>
      </c>
      <c r="B198" s="73"/>
      <c r="C198" s="73">
        <f>homedepotledrbr!$AO117</f>
        <v>65</v>
      </c>
      <c r="D198" s="73">
        <f>homedepotledrbr!$S117</f>
        <v>80</v>
      </c>
      <c r="E198" s="73">
        <f>homedepotledrbr!$AE117</f>
        <v>730</v>
      </c>
      <c r="F198" s="74">
        <f>homedepotledrbr!$I117</f>
        <v>0</v>
      </c>
      <c r="G198" s="74"/>
      <c r="H198" s="73">
        <f>homedepotledrbr!$AG117</f>
        <v>1</v>
      </c>
      <c r="I198" s="74"/>
      <c r="J198" s="73"/>
      <c r="K198" s="75" t="e">
        <f t="shared" si="16"/>
        <v>#DIV/0!</v>
      </c>
      <c r="L198" s="80" t="e">
        <f t="shared" si="17"/>
        <v>#DIV/0!</v>
      </c>
    </row>
    <row r="199" spans="1:12" x14ac:dyDescent="0.3">
      <c r="A199" s="72" t="str">
        <f>homedepotledrbr!$AA135</f>
        <v>BR30</v>
      </c>
      <c r="B199" s="70"/>
      <c r="C199" s="70">
        <f>homedepotledrbr!$AO135</f>
        <v>65</v>
      </c>
      <c r="D199" s="70">
        <f>homedepotledrbr!$S135</f>
        <v>80</v>
      </c>
      <c r="E199" s="70">
        <f>homedepotledrbr!$AE135</f>
        <v>650</v>
      </c>
      <c r="F199" s="76">
        <f>homedepotledrbr!$I135</f>
        <v>0</v>
      </c>
      <c r="G199" s="76"/>
      <c r="H199" s="70">
        <f>homedepotledrbr!$AG135</f>
        <v>4</v>
      </c>
      <c r="I199" s="76"/>
      <c r="J199" s="70"/>
      <c r="K199" s="71" t="e">
        <f t="shared" si="16"/>
        <v>#DIV/0!</v>
      </c>
      <c r="L199" s="79" t="e">
        <f t="shared" si="17"/>
        <v>#DIV/0!</v>
      </c>
    </row>
    <row r="200" spans="1:12" x14ac:dyDescent="0.3">
      <c r="A200" s="72" t="str">
        <f>homedepotledrbr!$AA170</f>
        <v>BR30</v>
      </c>
      <c r="B200" s="73"/>
      <c r="C200" s="73">
        <f>homedepotledrbr!$AO170</f>
        <v>65</v>
      </c>
      <c r="D200" s="73">
        <f>homedepotledrbr!$S170</f>
        <v>80</v>
      </c>
      <c r="E200" s="73">
        <f>homedepotledrbr!$AE170</f>
        <v>650</v>
      </c>
      <c r="F200" s="74">
        <f>homedepotledrbr!$I170</f>
        <v>0</v>
      </c>
      <c r="G200" s="74"/>
      <c r="H200" s="73">
        <f>homedepotledrbr!$AG170</f>
        <v>12</v>
      </c>
      <c r="I200" s="74"/>
      <c r="J200" s="73"/>
      <c r="K200" s="75" t="e">
        <f t="shared" si="16"/>
        <v>#DIV/0!</v>
      </c>
      <c r="L200" s="80" t="e">
        <f t="shared" si="17"/>
        <v>#DIV/0!</v>
      </c>
    </row>
    <row r="201" spans="1:12" x14ac:dyDescent="0.3">
      <c r="A201" s="72" t="str">
        <f>homedepotledrbr!$AA128</f>
        <v>R20</v>
      </c>
      <c r="B201" s="70"/>
      <c r="C201" s="70">
        <f>homedepotledrbr!$AO128</f>
        <v>75</v>
      </c>
      <c r="D201" s="70">
        <f>homedepotledrbr!$S128</f>
        <v>90</v>
      </c>
      <c r="E201" s="70">
        <f>homedepotledrbr!$AE128</f>
        <v>980</v>
      </c>
      <c r="F201" s="76">
        <f>homedepotledrbr!$I128</f>
        <v>0</v>
      </c>
      <c r="G201" s="76"/>
      <c r="H201" s="70">
        <f>homedepotledrbr!$AG128</f>
        <v>1</v>
      </c>
      <c r="I201" s="76"/>
      <c r="J201" s="70"/>
      <c r="K201" s="71" t="e">
        <f t="shared" si="16"/>
        <v>#DIV/0!</v>
      </c>
      <c r="L201" s="79" t="e">
        <f t="shared" si="17"/>
        <v>#DIV/0!</v>
      </c>
    </row>
    <row r="202" spans="1:12" x14ac:dyDescent="0.3">
      <c r="A202" s="78" t="str">
        <f>'1000bulbsledrbr'!$P42</f>
        <v>BR30</v>
      </c>
      <c r="B202" s="73">
        <f>'1000bulbsledrbr'!$R42</f>
        <v>11</v>
      </c>
      <c r="C202" s="73">
        <f>'1000bulbsledrbr'!$W42</f>
        <v>60</v>
      </c>
      <c r="D202" s="73">
        <f>'1000bulbsledrbr'!$U42</f>
        <v>92</v>
      </c>
      <c r="E202" s="73">
        <f>'1000bulbsledrbr'!$Q42</f>
        <v>750</v>
      </c>
      <c r="F202" s="74">
        <f>'1000bulbsledrbr'!$J42</f>
        <v>15.48</v>
      </c>
      <c r="G202" s="74"/>
      <c r="H202" s="73">
        <f>'1000bulbsledrbr'!$T42</f>
        <v>1</v>
      </c>
      <c r="I202" s="74">
        <f t="shared" si="15"/>
        <v>15.48</v>
      </c>
      <c r="J202" s="73" t="str">
        <f>'1000bulbsledrbr'!$X42</f>
        <v>No</v>
      </c>
      <c r="K202" s="75">
        <f t="shared" si="16"/>
        <v>68.181818181818187</v>
      </c>
      <c r="L202" s="73"/>
    </row>
    <row r="203" spans="1:12" x14ac:dyDescent="0.3">
      <c r="A203" s="78" t="str">
        <f>'1000bulbsledrbr'!$P29</f>
        <v>BR30</v>
      </c>
      <c r="B203" s="70">
        <f>'1000bulbsledrbr'!$R29</f>
        <v>11</v>
      </c>
      <c r="C203" s="70">
        <f>'1000bulbsledrbr'!$W29</f>
        <v>65</v>
      </c>
      <c r="D203" s="70">
        <f>'1000bulbsledrbr'!$U29</f>
        <v>90</v>
      </c>
      <c r="E203" s="70">
        <f>'1000bulbsledrbr'!$Q29</f>
        <v>800</v>
      </c>
      <c r="F203" s="76">
        <f>'1000bulbsledrbr'!$J29</f>
        <v>5.19</v>
      </c>
      <c r="G203" s="76"/>
      <c r="H203" s="70">
        <f>'1000bulbsledrbr'!$T29</f>
        <v>1</v>
      </c>
      <c r="I203" s="76">
        <f t="shared" si="15"/>
        <v>5.19</v>
      </c>
      <c r="J203" s="70" t="str">
        <f>'1000bulbsledrbr'!$X29</f>
        <v>Certified</v>
      </c>
      <c r="K203" s="71">
        <f t="shared" si="16"/>
        <v>72.727272727272734</v>
      </c>
      <c r="L203" s="79">
        <f t="shared" ref="L203:L222" si="18">2.3*D203+K203</f>
        <v>279.72727272727269</v>
      </c>
    </row>
    <row r="204" spans="1:12" x14ac:dyDescent="0.3">
      <c r="A204" s="72" t="str">
        <f>homedepotledrbr!$AA4</f>
        <v>BR30</v>
      </c>
      <c r="B204" s="73">
        <f>homedepotledrbr!$AP4</f>
        <v>11</v>
      </c>
      <c r="C204" s="73">
        <f>homedepotledrbr!$AO4</f>
        <v>65</v>
      </c>
      <c r="D204" s="73">
        <f>homedepotledrbr!$S4</f>
        <v>90</v>
      </c>
      <c r="E204" s="73">
        <f>homedepotledrbr!$AE4</f>
        <v>800</v>
      </c>
      <c r="F204" s="74">
        <f>homedepotledrbr!$I4</f>
        <v>31.64</v>
      </c>
      <c r="G204" s="74"/>
      <c r="H204" s="73">
        <f>homedepotledrbr!$AG4</f>
        <v>1</v>
      </c>
      <c r="I204" s="74">
        <f t="shared" si="15"/>
        <v>31.64</v>
      </c>
      <c r="J204" s="73"/>
      <c r="K204" s="75">
        <f t="shared" si="16"/>
        <v>72.727272727272734</v>
      </c>
      <c r="L204" s="80">
        <f t="shared" si="18"/>
        <v>279.72727272727269</v>
      </c>
    </row>
    <row r="205" spans="1:12" x14ac:dyDescent="0.3">
      <c r="A205" s="72" t="str">
        <f>homedepotledrbr!$AA58</f>
        <v>BR30</v>
      </c>
      <c r="B205" s="70"/>
      <c r="C205" s="70">
        <f>homedepotledrbr!$AO58</f>
        <v>65</v>
      </c>
      <c r="D205" s="70">
        <f>homedepotledrbr!$S58</f>
        <v>88</v>
      </c>
      <c r="E205" s="70">
        <f>homedepotledrbr!$AE58</f>
        <v>650</v>
      </c>
      <c r="F205" s="76">
        <f>homedepotledrbr!$I58</f>
        <v>0</v>
      </c>
      <c r="G205" s="76"/>
      <c r="H205" s="70">
        <f>homedepotledrbr!$AG58</f>
        <v>2</v>
      </c>
      <c r="I205" s="76"/>
      <c r="J205" s="70"/>
      <c r="K205" s="71" t="e">
        <f t="shared" si="16"/>
        <v>#DIV/0!</v>
      </c>
      <c r="L205" s="79" t="e">
        <f t="shared" si="18"/>
        <v>#DIV/0!</v>
      </c>
    </row>
    <row r="206" spans="1:12" x14ac:dyDescent="0.3">
      <c r="A206" s="72" t="str">
        <f>homedepotledrbr!$AA71</f>
        <v>BR30</v>
      </c>
      <c r="B206" s="73"/>
      <c r="C206" s="73">
        <f>homedepotledrbr!$AO71</f>
        <v>65</v>
      </c>
      <c r="D206" s="73">
        <f>homedepotledrbr!$S71</f>
        <v>80</v>
      </c>
      <c r="E206" s="73">
        <f>homedepotledrbr!$AE71</f>
        <v>770</v>
      </c>
      <c r="F206" s="74">
        <f>homedepotledrbr!$I71</f>
        <v>0</v>
      </c>
      <c r="G206" s="74"/>
      <c r="H206" s="73">
        <f>homedepotledrbr!$AG71</f>
        <v>2</v>
      </c>
      <c r="I206" s="74"/>
      <c r="J206" s="73"/>
      <c r="K206" s="75" t="e">
        <f t="shared" si="16"/>
        <v>#DIV/0!</v>
      </c>
      <c r="L206" s="80" t="e">
        <f t="shared" si="18"/>
        <v>#DIV/0!</v>
      </c>
    </row>
    <row r="207" spans="1:12" x14ac:dyDescent="0.3">
      <c r="A207" s="72" t="str">
        <f>homedepotledrbr!$AA121</f>
        <v>BR30</v>
      </c>
      <c r="B207" s="70">
        <f>homedepotledrbr!$AP121</f>
        <v>11</v>
      </c>
      <c r="C207" s="70">
        <f>homedepotledrbr!$AO121</f>
        <v>65</v>
      </c>
      <c r="D207" s="70">
        <f>homedepotledrbr!$S121</f>
        <v>80</v>
      </c>
      <c r="E207" s="70">
        <f>homedepotledrbr!$AE121</f>
        <v>650</v>
      </c>
      <c r="F207" s="76">
        <f>homedepotledrbr!$I121</f>
        <v>56.97</v>
      </c>
      <c r="G207" s="76"/>
      <c r="H207" s="70">
        <f>homedepotledrbr!$AG121</f>
        <v>12</v>
      </c>
      <c r="I207" s="76">
        <f t="shared" si="15"/>
        <v>4.7474999999999996</v>
      </c>
      <c r="J207" s="70"/>
      <c r="K207" s="71">
        <f t="shared" si="16"/>
        <v>59.090909090909093</v>
      </c>
      <c r="L207" s="79">
        <f t="shared" si="18"/>
        <v>243.09090909090909</v>
      </c>
    </row>
    <row r="208" spans="1:12" x14ac:dyDescent="0.3">
      <c r="A208" s="77" t="str">
        <f>miscledbr!$K28</f>
        <v>BR30</v>
      </c>
      <c r="B208" s="73">
        <f>miscledbr!$M28</f>
        <v>11</v>
      </c>
      <c r="C208" s="73">
        <f>miscledbr!$Q28</f>
        <v>65</v>
      </c>
      <c r="D208" s="73"/>
      <c r="E208" s="73">
        <f>miscledbr!$L28</f>
        <v>800</v>
      </c>
      <c r="F208" s="74">
        <f>miscledbr!$F28</f>
        <v>1.74</v>
      </c>
      <c r="G208" s="74"/>
      <c r="H208" s="73">
        <f>miscledbr!$N28</f>
        <v>1</v>
      </c>
      <c r="I208" s="74">
        <f t="shared" si="15"/>
        <v>1.74</v>
      </c>
      <c r="J208" s="73"/>
      <c r="K208" s="75">
        <f t="shared" si="16"/>
        <v>72.727272727272734</v>
      </c>
      <c r="L208" s="80">
        <f t="shared" si="18"/>
        <v>72.727272727272734</v>
      </c>
    </row>
    <row r="209" spans="1:12" x14ac:dyDescent="0.3">
      <c r="A209" s="77" t="str">
        <f>miscledbr!$K39</f>
        <v>BR30</v>
      </c>
      <c r="B209" s="70"/>
      <c r="C209" s="70">
        <f>miscledbr!$Q39</f>
        <v>65</v>
      </c>
      <c r="D209" s="70"/>
      <c r="E209" s="70">
        <f>miscledbr!$L39</f>
        <v>850</v>
      </c>
      <c r="F209" s="76">
        <f>miscledbr!$F39</f>
        <v>0</v>
      </c>
      <c r="G209" s="76"/>
      <c r="H209" s="70">
        <f>miscledbr!$N39</f>
        <v>24</v>
      </c>
      <c r="I209" s="76"/>
      <c r="J209" s="70"/>
      <c r="K209" s="71" t="e">
        <f t="shared" si="16"/>
        <v>#DIV/0!</v>
      </c>
      <c r="L209" s="79" t="e">
        <f t="shared" si="18"/>
        <v>#DIV/0!</v>
      </c>
    </row>
    <row r="210" spans="1:12" x14ac:dyDescent="0.3">
      <c r="A210" s="77" t="str">
        <f>miscledbr!$K41</f>
        <v>BR30</v>
      </c>
      <c r="B210" s="73"/>
      <c r="C210" s="73">
        <f>miscledbr!$Q41</f>
        <v>65</v>
      </c>
      <c r="D210" s="73"/>
      <c r="E210" s="73">
        <f>miscledbr!$L41</f>
        <v>700</v>
      </c>
      <c r="F210" s="74">
        <f>miscledbr!$F41</f>
        <v>0</v>
      </c>
      <c r="G210" s="74"/>
      <c r="H210" s="73">
        <f>miscledbr!$N41</f>
        <v>1</v>
      </c>
      <c r="I210" s="74"/>
      <c r="J210" s="73"/>
      <c r="K210" s="75" t="e">
        <f t="shared" si="16"/>
        <v>#DIV/0!</v>
      </c>
      <c r="L210" s="80" t="e">
        <f t="shared" si="18"/>
        <v>#DIV/0!</v>
      </c>
    </row>
    <row r="211" spans="1:12" x14ac:dyDescent="0.3">
      <c r="A211" s="77" t="str">
        <f>miscledbr!$K38</f>
        <v>BR30</v>
      </c>
      <c r="B211" s="70">
        <f>miscledbr!$M38</f>
        <v>11.5</v>
      </c>
      <c r="C211" s="70">
        <f>miscledbr!$Q38</f>
        <v>65</v>
      </c>
      <c r="D211" s="70"/>
      <c r="E211" s="70">
        <f>miscledbr!$L38</f>
        <v>750</v>
      </c>
      <c r="F211" s="76">
        <f>miscledbr!$F38</f>
        <v>2.4900000000000002</v>
      </c>
      <c r="G211" s="76"/>
      <c r="H211" s="70">
        <f>miscledbr!$N38</f>
        <v>1</v>
      </c>
      <c r="I211" s="76">
        <f t="shared" si="15"/>
        <v>2.4900000000000002</v>
      </c>
      <c r="J211" s="70"/>
      <c r="K211" s="71">
        <f t="shared" si="16"/>
        <v>65.217391304347828</v>
      </c>
      <c r="L211" s="79">
        <f t="shared" si="18"/>
        <v>65.217391304347828</v>
      </c>
    </row>
    <row r="212" spans="1:12" x14ac:dyDescent="0.3">
      <c r="A212" s="72" t="str">
        <f>homedepotledrbr!$AA74</f>
        <v>R40</v>
      </c>
      <c r="B212" s="73">
        <f>homedepotledrbr!$AP74</f>
        <v>11.5</v>
      </c>
      <c r="C212" s="73">
        <f>homedepotledrbr!$AO74</f>
        <v>75</v>
      </c>
      <c r="D212" s="73">
        <f>homedepotledrbr!$S74</f>
        <v>80</v>
      </c>
      <c r="E212" s="73">
        <f>homedepotledrbr!$AE74</f>
        <v>940</v>
      </c>
      <c r="F212" s="74">
        <f>homedepotledrbr!$I74</f>
        <v>12.99</v>
      </c>
      <c r="G212" s="74"/>
      <c r="H212" s="73">
        <f>homedepotledrbr!$AG74</f>
        <v>1</v>
      </c>
      <c r="I212" s="74">
        <f t="shared" si="15"/>
        <v>12.99</v>
      </c>
      <c r="J212" s="73"/>
      <c r="K212" s="75">
        <f t="shared" si="16"/>
        <v>81.739130434782609</v>
      </c>
      <c r="L212" s="80">
        <f t="shared" si="18"/>
        <v>265.73913043478262</v>
      </c>
    </row>
    <row r="213" spans="1:12" x14ac:dyDescent="0.3">
      <c r="A213" s="72" t="str">
        <f>homedepotledrbr!$AA86</f>
        <v>R40</v>
      </c>
      <c r="B213" s="70">
        <f>homedepotledrbr!$AP86</f>
        <v>11.5</v>
      </c>
      <c r="C213" s="70">
        <f>homedepotledrbr!$AO86</f>
        <v>75</v>
      </c>
      <c r="D213" s="70">
        <f>homedepotledrbr!$S86</f>
        <v>80</v>
      </c>
      <c r="E213" s="70">
        <f>homedepotledrbr!$AE86</f>
        <v>970</v>
      </c>
      <c r="F213" s="76">
        <f>homedepotledrbr!$I86</f>
        <v>12.97</v>
      </c>
      <c r="G213" s="76"/>
      <c r="H213" s="70">
        <f>homedepotledrbr!$AG86</f>
        <v>1</v>
      </c>
      <c r="I213" s="76">
        <f t="shared" si="15"/>
        <v>12.97</v>
      </c>
      <c r="J213" s="70"/>
      <c r="K213" s="71">
        <f t="shared" si="16"/>
        <v>84.347826086956516</v>
      </c>
      <c r="L213" s="79">
        <f t="shared" si="18"/>
        <v>268.3478260869565</v>
      </c>
    </row>
    <row r="214" spans="1:12" x14ac:dyDescent="0.3">
      <c r="A214" s="72" t="str">
        <f>homedepotledrbr!$AA124</f>
        <v>R40</v>
      </c>
      <c r="B214" s="73">
        <f>homedepotledrbr!$AP124</f>
        <v>11.5</v>
      </c>
      <c r="C214" s="73">
        <f>homedepotledrbr!$AO124</f>
        <v>75</v>
      </c>
      <c r="D214" s="73">
        <f>homedepotledrbr!$S124</f>
        <v>80</v>
      </c>
      <c r="E214" s="73">
        <f>homedepotledrbr!$AE124</f>
        <v>940</v>
      </c>
      <c r="F214" s="74">
        <f>homedepotledrbr!$I124</f>
        <v>12.97</v>
      </c>
      <c r="G214" s="74"/>
      <c r="H214" s="73">
        <f>homedepotledrbr!$AG124</f>
        <v>1</v>
      </c>
      <c r="I214" s="74">
        <f t="shared" si="15"/>
        <v>12.97</v>
      </c>
      <c r="J214" s="73"/>
      <c r="K214" s="75">
        <f t="shared" si="16"/>
        <v>81.739130434782609</v>
      </c>
      <c r="L214" s="80">
        <f t="shared" si="18"/>
        <v>265.73913043478262</v>
      </c>
    </row>
    <row r="215" spans="1:12" x14ac:dyDescent="0.3">
      <c r="A215" s="72" t="str">
        <f>homedepotledrbr!$AA68</f>
        <v>BR40</v>
      </c>
      <c r="B215" s="70"/>
      <c r="C215" s="70">
        <f>homedepotledrbr!$AO68</f>
        <v>85</v>
      </c>
      <c r="D215" s="70">
        <f>homedepotledrbr!$S68</f>
        <v>85</v>
      </c>
      <c r="E215" s="70">
        <f>homedepotledrbr!$AE68</f>
        <v>1120</v>
      </c>
      <c r="F215" s="76">
        <f>homedepotledrbr!$I68</f>
        <v>0</v>
      </c>
      <c r="G215" s="76"/>
      <c r="H215" s="70">
        <f>homedepotledrbr!$AG68</f>
        <v>1</v>
      </c>
      <c r="I215" s="76"/>
      <c r="J215" s="70"/>
      <c r="K215" s="71" t="e">
        <f t="shared" si="16"/>
        <v>#DIV/0!</v>
      </c>
      <c r="L215" s="79" t="e">
        <f t="shared" si="18"/>
        <v>#DIV/0!</v>
      </c>
    </row>
    <row r="216" spans="1:12" x14ac:dyDescent="0.3">
      <c r="A216" s="72" t="str">
        <f>homedepotledrbr!$AA111</f>
        <v>R30</v>
      </c>
      <c r="B216" s="73"/>
      <c r="C216" s="73">
        <f>homedepotledrbr!$AO111</f>
        <v>26</v>
      </c>
      <c r="D216" s="73">
        <f>homedepotledrbr!$S111</f>
        <v>80</v>
      </c>
      <c r="E216" s="73">
        <f>homedepotledrbr!$AE111</f>
        <v>1000</v>
      </c>
      <c r="F216" s="74">
        <f>homedepotledrbr!$I111</f>
        <v>0</v>
      </c>
      <c r="G216" s="74"/>
      <c r="H216" s="73">
        <f>homedepotledrbr!$AG111</f>
        <v>1</v>
      </c>
      <c r="I216" s="74"/>
      <c r="J216" s="73"/>
      <c r="K216" s="75" t="e">
        <f t="shared" si="16"/>
        <v>#DIV/0!</v>
      </c>
      <c r="L216" s="80" t="e">
        <f t="shared" si="18"/>
        <v>#DIV/0!</v>
      </c>
    </row>
    <row r="217" spans="1:12" x14ac:dyDescent="0.3">
      <c r="A217" s="72" t="str">
        <f>homedepotledrbr!$AA114</f>
        <v>R30</v>
      </c>
      <c r="B217" s="70"/>
      <c r="C217" s="70">
        <f>homedepotledrbr!$AO114</f>
        <v>26</v>
      </c>
      <c r="D217" s="70">
        <f>homedepotledrbr!$S114</f>
        <v>80</v>
      </c>
      <c r="E217" s="70">
        <f>homedepotledrbr!$AE114</f>
        <v>950</v>
      </c>
      <c r="F217" s="76">
        <f>homedepotledrbr!$I114</f>
        <v>0</v>
      </c>
      <c r="G217" s="76"/>
      <c r="H217" s="70">
        <f>homedepotledrbr!$AG114</f>
        <v>1</v>
      </c>
      <c r="I217" s="76"/>
      <c r="J217" s="70"/>
      <c r="K217" s="71" t="e">
        <f t="shared" si="16"/>
        <v>#DIV/0!</v>
      </c>
      <c r="L217" s="79" t="e">
        <f t="shared" si="18"/>
        <v>#DIV/0!</v>
      </c>
    </row>
    <row r="218" spans="1:12" x14ac:dyDescent="0.3">
      <c r="A218" s="72" t="str">
        <f>homedepotledrbr!$AA154</f>
        <v>R30</v>
      </c>
      <c r="B218" s="73"/>
      <c r="C218" s="73">
        <f>homedepotledrbr!$AO154</f>
        <v>26</v>
      </c>
      <c r="D218" s="73">
        <f>homedepotledrbr!$S154</f>
        <v>80</v>
      </c>
      <c r="E218" s="73">
        <f>homedepotledrbr!$AE154</f>
        <v>950</v>
      </c>
      <c r="F218" s="74">
        <f>homedepotledrbr!$I154</f>
        <v>0</v>
      </c>
      <c r="G218" s="74"/>
      <c r="H218" s="73">
        <f>homedepotledrbr!$AG154</f>
        <v>1</v>
      </c>
      <c r="I218" s="74"/>
      <c r="J218" s="73"/>
      <c r="K218" s="75" t="e">
        <f t="shared" si="16"/>
        <v>#DIV/0!</v>
      </c>
      <c r="L218" s="80" t="e">
        <f t="shared" si="18"/>
        <v>#DIV/0!</v>
      </c>
    </row>
    <row r="219" spans="1:12" x14ac:dyDescent="0.3">
      <c r="A219" s="72" t="str">
        <f>homedepotledrbr!$AA180</f>
        <v>R30</v>
      </c>
      <c r="B219" s="70">
        <f>homedepotledrbr!$AP180</f>
        <v>12</v>
      </c>
      <c r="C219" s="70">
        <v>25</v>
      </c>
      <c r="D219" s="70">
        <f>homedepotledrbr!$S180</f>
        <v>80</v>
      </c>
      <c r="E219" s="70">
        <f>homedepotledrbr!$AE180</f>
        <v>1000</v>
      </c>
      <c r="F219" s="76">
        <f>homedepotledrbr!$I180</f>
        <v>20.93</v>
      </c>
      <c r="G219" s="76"/>
      <c r="H219" s="70">
        <f>homedepotledrbr!$AG180</f>
        <v>1</v>
      </c>
      <c r="I219" s="76">
        <f t="shared" si="15"/>
        <v>20.93</v>
      </c>
      <c r="J219" s="70"/>
      <c r="K219" s="71">
        <f t="shared" si="16"/>
        <v>83.333333333333329</v>
      </c>
      <c r="L219" s="79">
        <f t="shared" si="18"/>
        <v>267.33333333333331</v>
      </c>
    </row>
    <row r="220" spans="1:12" x14ac:dyDescent="0.3">
      <c r="A220" s="78" t="str">
        <f>'1000bulbsledrbr'!$P3</f>
        <v>BR30</v>
      </c>
      <c r="B220" s="73">
        <f>'1000bulbsledrbr'!$R3</f>
        <v>10.5</v>
      </c>
      <c r="C220" s="73">
        <f>'1000bulbsledrbr'!$W3</f>
        <v>65</v>
      </c>
      <c r="D220" s="73">
        <f>'1000bulbsledrbr'!$U3</f>
        <v>82</v>
      </c>
      <c r="E220" s="73">
        <f>'1000bulbsledrbr'!$Q3</f>
        <v>850</v>
      </c>
      <c r="F220" s="74">
        <f>'1000bulbsledrbr'!$J3</f>
        <v>4.08</v>
      </c>
      <c r="G220" s="74"/>
      <c r="H220" s="73">
        <f>'1000bulbsledrbr'!$T3</f>
        <v>1</v>
      </c>
      <c r="I220" s="74">
        <f t="shared" si="15"/>
        <v>4.08</v>
      </c>
      <c r="J220" s="73" t="str">
        <f>'1000bulbsledrbr'!$X3</f>
        <v>Certified</v>
      </c>
      <c r="K220" s="75">
        <f t="shared" si="16"/>
        <v>80.952380952380949</v>
      </c>
      <c r="L220" s="80">
        <f t="shared" si="18"/>
        <v>269.55238095238093</v>
      </c>
    </row>
    <row r="221" spans="1:12" x14ac:dyDescent="0.3">
      <c r="A221" s="78" t="str">
        <f>'1000bulbsledrbr'!$P24</f>
        <v>BR30</v>
      </c>
      <c r="B221" s="70">
        <f>'1000bulbsledrbr'!$R24</f>
        <v>12</v>
      </c>
      <c r="C221" s="70">
        <f>'1000bulbsledrbr'!$W24</f>
        <v>65</v>
      </c>
      <c r="D221" s="70">
        <f>'1000bulbsledrbr'!$U24</f>
        <v>93</v>
      </c>
      <c r="E221" s="70">
        <f>'1000bulbsledrbr'!$Q24</f>
        <v>800</v>
      </c>
      <c r="F221" s="76">
        <f>'1000bulbsledrbr'!$J24</f>
        <v>4.49</v>
      </c>
      <c r="G221" s="76"/>
      <c r="H221" s="70">
        <f>'1000bulbsledrbr'!$T24</f>
        <v>1</v>
      </c>
      <c r="I221" s="76">
        <f t="shared" si="15"/>
        <v>4.49</v>
      </c>
      <c r="J221" s="70" t="str">
        <f>'1000bulbsledrbr'!$X24</f>
        <v>null</v>
      </c>
      <c r="K221" s="71">
        <f t="shared" si="16"/>
        <v>66.666666666666671</v>
      </c>
      <c r="L221" s="79">
        <f t="shared" si="18"/>
        <v>280.56666666666666</v>
      </c>
    </row>
    <row r="222" spans="1:12" x14ac:dyDescent="0.3">
      <c r="A222" s="78" t="str">
        <f>'1000bulbsledrbr'!$P26</f>
        <v>BR30 Long Neck</v>
      </c>
      <c r="B222" s="73">
        <f>'1000bulbsledrbr'!$R26</f>
        <v>12</v>
      </c>
      <c r="C222" s="73">
        <f>'1000bulbsledrbr'!$W26</f>
        <v>65</v>
      </c>
      <c r="D222" s="73">
        <f>'1000bulbsledrbr'!$U26</f>
        <v>90</v>
      </c>
      <c r="E222" s="73">
        <f>'1000bulbsledrbr'!$Q26</f>
        <v>800</v>
      </c>
      <c r="F222" s="74">
        <f>'1000bulbsledrbr'!$J26</f>
        <v>5.03</v>
      </c>
      <c r="G222" s="74"/>
      <c r="H222" s="73">
        <f>'1000bulbsledrbr'!$T26</f>
        <v>1</v>
      </c>
      <c r="I222" s="74">
        <f t="shared" si="15"/>
        <v>5.03</v>
      </c>
      <c r="J222" s="73" t="str">
        <f>'1000bulbsledrbr'!$X26</f>
        <v>Certified</v>
      </c>
      <c r="K222" s="75">
        <f t="shared" si="16"/>
        <v>66.666666666666671</v>
      </c>
      <c r="L222" s="80">
        <f t="shared" si="18"/>
        <v>273.66666666666663</v>
      </c>
    </row>
    <row r="223" spans="1:12" x14ac:dyDescent="0.3">
      <c r="A223" s="78" t="str">
        <f>'1000bulbsledrbr'!$P58</f>
        <v>BR30 Long Neck</v>
      </c>
      <c r="B223" s="70">
        <f>'1000bulbsledrbr'!$R58</f>
        <v>12</v>
      </c>
      <c r="C223" s="70">
        <f>'1000bulbsledrbr'!$W58</f>
        <v>65</v>
      </c>
      <c r="D223" s="70">
        <f>'1000bulbsledrbr'!$U58</f>
        <v>90</v>
      </c>
      <c r="E223" s="70">
        <f>'1000bulbsledrbr'!$Q58</f>
        <v>800</v>
      </c>
      <c r="F223" s="76">
        <f>'1000bulbsledrbr'!$J58</f>
        <v>4.58</v>
      </c>
      <c r="G223" s="76"/>
      <c r="H223" s="70">
        <f>'1000bulbsledrbr'!$T58</f>
        <v>1</v>
      </c>
      <c r="I223" s="76">
        <f t="shared" si="15"/>
        <v>4.58</v>
      </c>
      <c r="J223" s="70" t="str">
        <f>'1000bulbsledrbr'!$X58</f>
        <v>No</v>
      </c>
      <c r="K223" s="71">
        <f t="shared" si="16"/>
        <v>66.666666666666671</v>
      </c>
      <c r="L223" s="70"/>
    </row>
    <row r="224" spans="1:12" x14ac:dyDescent="0.3">
      <c r="A224" s="78" t="str">
        <f>'1000bulbsledrbr'!$P63</f>
        <v>BR30 Long Neck</v>
      </c>
      <c r="B224" s="73">
        <f>'1000bulbsledrbr'!$R63</f>
        <v>12</v>
      </c>
      <c r="C224" s="73">
        <f>'1000bulbsledrbr'!$W63</f>
        <v>65</v>
      </c>
      <c r="D224" s="73">
        <f>'1000bulbsledrbr'!$U63</f>
        <v>90</v>
      </c>
      <c r="E224" s="73">
        <f>'1000bulbsledrbr'!$Q63</f>
        <v>800</v>
      </c>
      <c r="F224" s="74">
        <f>'1000bulbsledrbr'!$J63</f>
        <v>5.48</v>
      </c>
      <c r="G224" s="74"/>
      <c r="H224" s="73">
        <f>'1000bulbsledrbr'!$T63</f>
        <v>1</v>
      </c>
      <c r="I224" s="74">
        <f t="shared" si="15"/>
        <v>5.48</v>
      </c>
      <c r="J224" s="73" t="str">
        <f>'1000bulbsledrbr'!$X63</f>
        <v>No</v>
      </c>
      <c r="K224" s="75">
        <f t="shared" si="16"/>
        <v>66.666666666666671</v>
      </c>
      <c r="L224" s="73"/>
    </row>
    <row r="225" spans="1:12" x14ac:dyDescent="0.3">
      <c r="A225" s="78" t="str">
        <f>'1000bulbsledrbr'!$P65</f>
        <v>BR30</v>
      </c>
      <c r="B225" s="70">
        <f>'1000bulbsledrbr'!$R65</f>
        <v>10.5</v>
      </c>
      <c r="C225" s="70">
        <f>'1000bulbsledrbr'!$W65</f>
        <v>65</v>
      </c>
      <c r="D225" s="70">
        <f>'1000bulbsledrbr'!$U65</f>
        <v>80</v>
      </c>
      <c r="E225" s="70">
        <f>'1000bulbsledrbr'!$Q65</f>
        <v>850</v>
      </c>
      <c r="F225" s="76">
        <f>'1000bulbsledrbr'!$J65</f>
        <v>8.7799999999999994</v>
      </c>
      <c r="G225" s="76"/>
      <c r="H225" s="70">
        <f>'1000bulbsledrbr'!$T65</f>
        <v>1</v>
      </c>
      <c r="I225" s="76">
        <f t="shared" si="15"/>
        <v>8.7799999999999994</v>
      </c>
      <c r="J225" s="70" t="str">
        <f>'1000bulbsledrbr'!$X65</f>
        <v>No</v>
      </c>
      <c r="K225" s="71">
        <f t="shared" si="16"/>
        <v>80.952380952380949</v>
      </c>
      <c r="L225" s="70"/>
    </row>
    <row r="226" spans="1:12" x14ac:dyDescent="0.3">
      <c r="A226" s="78" t="str">
        <f>'1000bulbsledrbr'!$P66</f>
        <v>BR40</v>
      </c>
      <c r="B226" s="73">
        <f>'1000bulbsledrbr'!$R66</f>
        <v>14</v>
      </c>
      <c r="C226" s="73">
        <f>'1000bulbsledrbr'!$W66</f>
        <v>65</v>
      </c>
      <c r="D226" s="73">
        <f>'1000bulbsledrbr'!$U66</f>
        <v>80</v>
      </c>
      <c r="E226" s="73">
        <f>'1000bulbsledrbr'!$Q66</f>
        <v>1060</v>
      </c>
      <c r="F226" s="74">
        <f>'1000bulbsledrbr'!$J66</f>
        <v>12.35</v>
      </c>
      <c r="G226" s="74"/>
      <c r="H226" s="73">
        <f>'1000bulbsledrbr'!$T66</f>
        <v>1</v>
      </c>
      <c r="I226" s="74">
        <f t="shared" si="15"/>
        <v>12.35</v>
      </c>
      <c r="J226" s="73" t="str">
        <f>'1000bulbsledrbr'!$X66</f>
        <v>Certified</v>
      </c>
      <c r="K226" s="75">
        <f t="shared" si="16"/>
        <v>75.714285714285708</v>
      </c>
      <c r="L226" s="80">
        <f>2.3*D226+K226</f>
        <v>259.71428571428572</v>
      </c>
    </row>
    <row r="227" spans="1:12" x14ac:dyDescent="0.3">
      <c r="A227" s="78" t="str">
        <f>'1000bulbsledrbr'!$P71</f>
        <v>BR30</v>
      </c>
      <c r="B227" s="70">
        <f>'1000bulbsledrbr'!$R71</f>
        <v>12</v>
      </c>
      <c r="C227" s="70">
        <f>'1000bulbsledrbr'!$W71</f>
        <v>65</v>
      </c>
      <c r="D227" s="70">
        <f>'1000bulbsledrbr'!$U71</f>
        <v>80</v>
      </c>
      <c r="E227" s="70">
        <f>'1000bulbsledrbr'!$Q71</f>
        <v>875</v>
      </c>
      <c r="F227" s="76">
        <f>'1000bulbsledrbr'!$J71</f>
        <v>7.33</v>
      </c>
      <c r="G227" s="76"/>
      <c r="H227" s="70">
        <f>'1000bulbsledrbr'!$T71</f>
        <v>1</v>
      </c>
      <c r="I227" s="76">
        <f t="shared" si="15"/>
        <v>7.33</v>
      </c>
      <c r="J227" s="70" t="str">
        <f>'1000bulbsledrbr'!$X71</f>
        <v>No</v>
      </c>
      <c r="K227" s="71">
        <f t="shared" si="16"/>
        <v>72.916666666666671</v>
      </c>
      <c r="L227" s="70"/>
    </row>
    <row r="228" spans="1:12" x14ac:dyDescent="0.3">
      <c r="A228" s="78" t="str">
        <f>'1000bulbsledrbr'!$P73</f>
        <v>BR30</v>
      </c>
      <c r="B228" s="73">
        <f>'1000bulbsledrbr'!$R73</f>
        <v>10.5</v>
      </c>
      <c r="C228" s="73">
        <f>'1000bulbsledrbr'!$W73</f>
        <v>65</v>
      </c>
      <c r="D228" s="73">
        <f>'1000bulbsledrbr'!$U73</f>
        <v>82</v>
      </c>
      <c r="E228" s="73">
        <f>'1000bulbsledrbr'!$Q73</f>
        <v>850</v>
      </c>
      <c r="F228" s="74">
        <f>'1000bulbsledrbr'!$J73</f>
        <v>3.47</v>
      </c>
      <c r="G228" s="74"/>
      <c r="H228" s="73">
        <f>'1000bulbsledrbr'!$T73</f>
        <v>1</v>
      </c>
      <c r="I228" s="74">
        <f t="shared" si="15"/>
        <v>3.47</v>
      </c>
      <c r="J228" s="73" t="str">
        <f>'1000bulbsledrbr'!$X73</f>
        <v>Certified</v>
      </c>
      <c r="K228" s="75">
        <f t="shared" si="16"/>
        <v>80.952380952380949</v>
      </c>
      <c r="L228" s="80">
        <f t="shared" ref="L228:L236" si="19">2.3*D228+K228</f>
        <v>269.55238095238093</v>
      </c>
    </row>
    <row r="229" spans="1:12" x14ac:dyDescent="0.3">
      <c r="A229" s="72" t="str">
        <f>homedepotledrbr!$AA102</f>
        <v>BR30</v>
      </c>
      <c r="B229" s="70"/>
      <c r="C229" s="70">
        <f>homedepotledrbr!$AO102</f>
        <v>65</v>
      </c>
      <c r="D229" s="70">
        <f>homedepotledrbr!$S102</f>
        <v>80</v>
      </c>
      <c r="E229" s="70">
        <f>homedepotledrbr!$AE102</f>
        <v>750</v>
      </c>
      <c r="F229" s="76">
        <f>homedepotledrbr!$I102</f>
        <v>0</v>
      </c>
      <c r="G229" s="76"/>
      <c r="H229" s="70">
        <f>homedepotledrbr!$AG102</f>
        <v>1</v>
      </c>
      <c r="I229" s="76"/>
      <c r="J229" s="70"/>
      <c r="K229" s="71" t="e">
        <f t="shared" si="16"/>
        <v>#DIV/0!</v>
      </c>
      <c r="L229" s="79" t="e">
        <f t="shared" si="19"/>
        <v>#DIV/0!</v>
      </c>
    </row>
    <row r="230" spans="1:12" x14ac:dyDescent="0.3">
      <c r="A230" s="72" t="str">
        <f>homedepotledrbr!$AA108</f>
        <v>BR30</v>
      </c>
      <c r="B230" s="73"/>
      <c r="C230" s="73">
        <f>homedepotledrbr!$AO108</f>
        <v>65</v>
      </c>
      <c r="D230" s="73">
        <f>homedepotledrbr!$S108</f>
        <v>80</v>
      </c>
      <c r="E230" s="73">
        <f>homedepotledrbr!$AE108</f>
        <v>750</v>
      </c>
      <c r="F230" s="74">
        <f>homedepotledrbr!$I108</f>
        <v>0</v>
      </c>
      <c r="G230" s="74"/>
      <c r="H230" s="73">
        <f>homedepotledrbr!$AG108</f>
        <v>1</v>
      </c>
      <c r="I230" s="74"/>
      <c r="J230" s="73"/>
      <c r="K230" s="75" t="e">
        <f t="shared" si="16"/>
        <v>#DIV/0!</v>
      </c>
      <c r="L230" s="80" t="e">
        <f t="shared" si="19"/>
        <v>#DIV/0!</v>
      </c>
    </row>
    <row r="231" spans="1:12" x14ac:dyDescent="0.3">
      <c r="A231" s="72" t="str">
        <f>homedepotledrbr!$AA160</f>
        <v>BR30</v>
      </c>
      <c r="B231" s="70">
        <f>homedepotledrbr!$AP160</f>
        <v>12</v>
      </c>
      <c r="C231" s="70">
        <f>homedepotledrbr!$AO160</f>
        <v>65</v>
      </c>
      <c r="D231" s="70">
        <f>homedepotledrbr!$S160</f>
        <v>82</v>
      </c>
      <c r="E231" s="70">
        <f>homedepotledrbr!$AE160</f>
        <v>800</v>
      </c>
      <c r="F231" s="76">
        <f>homedepotledrbr!$I160</f>
        <v>7.34</v>
      </c>
      <c r="G231" s="76"/>
      <c r="H231" s="70">
        <f>homedepotledrbr!$AG160</f>
        <v>1</v>
      </c>
      <c r="I231" s="76">
        <f t="shared" si="15"/>
        <v>7.34</v>
      </c>
      <c r="J231" s="70"/>
      <c r="K231" s="71">
        <f t="shared" si="16"/>
        <v>66.666666666666671</v>
      </c>
      <c r="L231" s="79">
        <f t="shared" si="19"/>
        <v>255.26666666666665</v>
      </c>
    </row>
    <row r="232" spans="1:12" x14ac:dyDescent="0.3">
      <c r="A232" s="72" t="str">
        <f>homedepotledrbr!$AA34</f>
        <v>R40</v>
      </c>
      <c r="B232" s="73">
        <f>homedepotledrbr!$AP34</f>
        <v>12</v>
      </c>
      <c r="C232" s="73">
        <f>homedepotledrbr!$AO34</f>
        <v>70</v>
      </c>
      <c r="D232" s="73">
        <f>homedepotledrbr!$S34</f>
        <v>80</v>
      </c>
      <c r="E232" s="73">
        <f>homedepotledrbr!$AE34</f>
        <v>930</v>
      </c>
      <c r="F232" s="74">
        <f>homedepotledrbr!$I34</f>
        <v>15.99</v>
      </c>
      <c r="G232" s="74"/>
      <c r="H232" s="73">
        <f>homedepotledrbr!$AG34</f>
        <v>1</v>
      </c>
      <c r="I232" s="74">
        <f t="shared" si="15"/>
        <v>15.99</v>
      </c>
      <c r="J232" s="73"/>
      <c r="K232" s="75">
        <f t="shared" si="16"/>
        <v>77.5</v>
      </c>
      <c r="L232" s="80">
        <f t="shared" si="19"/>
        <v>261.5</v>
      </c>
    </row>
    <row r="233" spans="1:12" x14ac:dyDescent="0.3">
      <c r="A233" s="72" t="str">
        <f>homedepotledrbr!$AA77</f>
        <v>R40</v>
      </c>
      <c r="B233" s="70">
        <f>homedepotledrbr!$AP77</f>
        <v>12</v>
      </c>
      <c r="C233" s="70">
        <f>homedepotledrbr!$AO77</f>
        <v>70</v>
      </c>
      <c r="D233" s="70">
        <f>homedepotledrbr!$S77</f>
        <v>80</v>
      </c>
      <c r="E233" s="70">
        <f>homedepotledrbr!$AE77</f>
        <v>900</v>
      </c>
      <c r="F233" s="76">
        <f>homedepotledrbr!$I77</f>
        <v>18.989999999999998</v>
      </c>
      <c r="G233" s="76"/>
      <c r="H233" s="70">
        <f>homedepotledrbr!$AG77</f>
        <v>1</v>
      </c>
      <c r="I233" s="76">
        <f t="shared" si="15"/>
        <v>18.989999999999998</v>
      </c>
      <c r="J233" s="70"/>
      <c r="K233" s="71">
        <f t="shared" si="16"/>
        <v>75</v>
      </c>
      <c r="L233" s="79">
        <f t="shared" si="19"/>
        <v>259</v>
      </c>
    </row>
    <row r="234" spans="1:12" x14ac:dyDescent="0.3">
      <c r="A234" s="72" t="str">
        <f>homedepotledrbr!$AA21</f>
        <v>BR30</v>
      </c>
      <c r="B234" s="73">
        <f>homedepotledrbr!$AP21</f>
        <v>12</v>
      </c>
      <c r="C234" s="73">
        <f>homedepotledrbr!$AO21</f>
        <v>75</v>
      </c>
      <c r="D234" s="73">
        <f>homedepotledrbr!$S21</f>
        <v>0</v>
      </c>
      <c r="E234" s="73">
        <f>homedepotledrbr!$AE21</f>
        <v>750</v>
      </c>
      <c r="F234" s="74">
        <f>homedepotledrbr!$I21</f>
        <v>29</v>
      </c>
      <c r="G234" s="74"/>
      <c r="H234" s="73">
        <f>homedepotledrbr!$AG21</f>
        <v>1</v>
      </c>
      <c r="I234" s="74">
        <f t="shared" si="15"/>
        <v>29</v>
      </c>
      <c r="J234" s="73"/>
      <c r="K234" s="75">
        <f t="shared" si="16"/>
        <v>62.5</v>
      </c>
      <c r="L234" s="80">
        <f t="shared" si="19"/>
        <v>62.5</v>
      </c>
    </row>
    <row r="235" spans="1:12" x14ac:dyDescent="0.3">
      <c r="A235" s="72" t="str">
        <f>homedepotledrbr!$AA103</f>
        <v>BR30</v>
      </c>
      <c r="B235" s="70">
        <f>homedepotledrbr!$AP103</f>
        <v>12</v>
      </c>
      <c r="C235" s="70">
        <f>homedepotledrbr!$AO103</f>
        <v>75</v>
      </c>
      <c r="D235" s="70">
        <f>homedepotledrbr!$S103</f>
        <v>80</v>
      </c>
      <c r="E235" s="70">
        <f>homedepotledrbr!$AE103</f>
        <v>865</v>
      </c>
      <c r="F235" s="76">
        <f>homedepotledrbr!$I103</f>
        <v>19.97</v>
      </c>
      <c r="G235" s="76"/>
      <c r="H235" s="70">
        <f>homedepotledrbr!$AG103</f>
        <v>1</v>
      </c>
      <c r="I235" s="76">
        <f t="shared" si="15"/>
        <v>19.97</v>
      </c>
      <c r="J235" s="70"/>
      <c r="K235" s="71">
        <f t="shared" si="16"/>
        <v>72.083333333333329</v>
      </c>
      <c r="L235" s="79">
        <f t="shared" si="19"/>
        <v>256.08333333333331</v>
      </c>
    </row>
    <row r="236" spans="1:12" x14ac:dyDescent="0.3">
      <c r="A236" s="78" t="str">
        <f>'1000bulbsledrbr'!$P20</f>
        <v>BR30</v>
      </c>
      <c r="B236" s="73">
        <f>'1000bulbsledrbr'!$R20</f>
        <v>12</v>
      </c>
      <c r="C236" s="73">
        <f>'1000bulbsledrbr'!$W20</f>
        <v>85</v>
      </c>
      <c r="D236" s="73">
        <f>'1000bulbsledrbr'!$U20</f>
        <v>80</v>
      </c>
      <c r="E236" s="73">
        <f>'1000bulbsledrbr'!$Q20</f>
        <v>1050</v>
      </c>
      <c r="F236" s="74">
        <f>'1000bulbsledrbr'!$J20</f>
        <v>4.8</v>
      </c>
      <c r="G236" s="74"/>
      <c r="H236" s="73">
        <f>'1000bulbsledrbr'!$T20</f>
        <v>1</v>
      </c>
      <c r="I236" s="74">
        <f t="shared" si="15"/>
        <v>4.8</v>
      </c>
      <c r="J236" s="73" t="str">
        <f>'1000bulbsledrbr'!$X20</f>
        <v>null</v>
      </c>
      <c r="K236" s="75">
        <f t="shared" si="16"/>
        <v>87.5</v>
      </c>
      <c r="L236" s="80">
        <f t="shared" si="19"/>
        <v>271.5</v>
      </c>
    </row>
    <row r="237" spans="1:12" x14ac:dyDescent="0.3">
      <c r="A237" s="78" t="str">
        <f>'1000bulbsledrbr'!$P56</f>
        <v>BR30</v>
      </c>
      <c r="B237" s="70">
        <f>'1000bulbsledrbr'!$R56</f>
        <v>12</v>
      </c>
      <c r="C237" s="70">
        <f>'1000bulbsledrbr'!$W56</f>
        <v>85</v>
      </c>
      <c r="D237" s="70">
        <f>'1000bulbsledrbr'!$U56</f>
        <v>80</v>
      </c>
      <c r="E237" s="70">
        <f>'1000bulbsledrbr'!$Q56</f>
        <v>1050</v>
      </c>
      <c r="F237" s="76">
        <f>'1000bulbsledrbr'!$J56</f>
        <v>6.99</v>
      </c>
      <c r="G237" s="76"/>
      <c r="H237" s="70">
        <f>'1000bulbsledrbr'!$T56</f>
        <v>1</v>
      </c>
      <c r="I237" s="76">
        <f t="shared" si="15"/>
        <v>6.99</v>
      </c>
      <c r="J237" s="70" t="str">
        <f>'1000bulbsledrbr'!$X56</f>
        <v>No</v>
      </c>
      <c r="K237" s="71">
        <f t="shared" si="16"/>
        <v>87.5</v>
      </c>
      <c r="L237" s="70"/>
    </row>
    <row r="238" spans="1:12" x14ac:dyDescent="0.3">
      <c r="A238" s="78" t="str">
        <f>'1000bulbsledrbr'!$P57</f>
        <v>BR30</v>
      </c>
      <c r="B238" s="73">
        <f>'1000bulbsledrbr'!$R57</f>
        <v>10.5</v>
      </c>
      <c r="C238" s="73">
        <f>'1000bulbsledrbr'!$W57</f>
        <v>85</v>
      </c>
      <c r="D238" s="73">
        <f>'1000bulbsledrbr'!$U57</f>
        <v>82</v>
      </c>
      <c r="E238" s="73">
        <f>'1000bulbsledrbr'!$Q57</f>
        <v>850</v>
      </c>
      <c r="F238" s="74">
        <f>'1000bulbsledrbr'!$J57</f>
        <v>5.72</v>
      </c>
      <c r="G238" s="74"/>
      <c r="H238" s="73">
        <f>'1000bulbsledrbr'!$T57</f>
        <v>1</v>
      </c>
      <c r="I238" s="74">
        <f t="shared" si="15"/>
        <v>5.72</v>
      </c>
      <c r="J238" s="73" t="str">
        <f>'1000bulbsledrbr'!$X57</f>
        <v>Certified</v>
      </c>
      <c r="K238" s="75">
        <f t="shared" si="16"/>
        <v>80.952380952380949</v>
      </c>
      <c r="L238" s="80">
        <f>2.3*D238+K238</f>
        <v>269.55238095238093</v>
      </c>
    </row>
    <row r="239" spans="1:12" x14ac:dyDescent="0.3">
      <c r="A239" s="78" t="str">
        <f>'1000bulbsledrbr'!$P75</f>
        <v>BR40</v>
      </c>
      <c r="B239" s="70">
        <f>'1000bulbsledrbr'!$R75</f>
        <v>14</v>
      </c>
      <c r="C239" s="70">
        <f>'1000bulbsledrbr'!$W75</f>
        <v>85</v>
      </c>
      <c r="D239" s="70">
        <f>'1000bulbsledrbr'!$U75</f>
        <v>82</v>
      </c>
      <c r="E239" s="70">
        <f>'1000bulbsledrbr'!$Q75</f>
        <v>680</v>
      </c>
      <c r="F239" s="76">
        <f>'1000bulbsledrbr'!$J75</f>
        <v>7.72</v>
      </c>
      <c r="G239" s="76"/>
      <c r="H239" s="70">
        <f>'1000bulbsledrbr'!$T75</f>
        <v>1</v>
      </c>
      <c r="I239" s="76">
        <f t="shared" si="15"/>
        <v>7.72</v>
      </c>
      <c r="J239" s="70" t="str">
        <f>'1000bulbsledrbr'!$X75</f>
        <v>null</v>
      </c>
      <c r="K239" s="71">
        <f t="shared" si="16"/>
        <v>48.571428571428569</v>
      </c>
      <c r="L239" s="79">
        <f>2.3*D239+K239</f>
        <v>237.17142857142858</v>
      </c>
    </row>
    <row r="240" spans="1:12" x14ac:dyDescent="0.3">
      <c r="A240" s="72" t="str">
        <f>homedepotledrbr!$AA99</f>
        <v>BR40</v>
      </c>
      <c r="B240" s="73"/>
      <c r="C240" s="73">
        <f>homedepotledrbr!$AO99</f>
        <v>65</v>
      </c>
      <c r="D240" s="73">
        <f>homedepotledrbr!$S99</f>
        <v>80</v>
      </c>
      <c r="E240" s="73">
        <f>homedepotledrbr!$AE99</f>
        <v>850</v>
      </c>
      <c r="F240" s="74">
        <f>homedepotledrbr!$I99</f>
        <v>0</v>
      </c>
      <c r="G240" s="74"/>
      <c r="H240" s="73">
        <f>homedepotledrbr!$AG99</f>
        <v>12</v>
      </c>
      <c r="I240" s="74"/>
      <c r="J240" s="73"/>
      <c r="K240" s="75" t="e">
        <f t="shared" si="16"/>
        <v>#DIV/0!</v>
      </c>
      <c r="L240" s="80" t="e">
        <f>2.3*D240+K240</f>
        <v>#DIV/0!</v>
      </c>
    </row>
    <row r="241" spans="1:12" x14ac:dyDescent="0.3">
      <c r="A241" s="72" t="str">
        <f>homedepotledrbr!$AA119</f>
        <v>BR30</v>
      </c>
      <c r="B241" s="70">
        <f>homedepotledrbr!$AP119</f>
        <v>12.5</v>
      </c>
      <c r="C241" s="70">
        <f>homedepotledrbr!$AO119</f>
        <v>65</v>
      </c>
      <c r="D241" s="70">
        <f>homedepotledrbr!$S119</f>
        <v>90</v>
      </c>
      <c r="E241" s="70">
        <f>homedepotledrbr!$AE119</f>
        <v>625</v>
      </c>
      <c r="F241" s="76">
        <f>homedepotledrbr!$I119</f>
        <v>17.97</v>
      </c>
      <c r="G241" s="76"/>
      <c r="H241" s="70">
        <f>homedepotledrbr!$AG119</f>
        <v>1</v>
      </c>
      <c r="I241" s="76">
        <f t="shared" si="15"/>
        <v>17.97</v>
      </c>
      <c r="J241" s="70"/>
      <c r="K241" s="71">
        <f t="shared" si="16"/>
        <v>50</v>
      </c>
      <c r="L241" s="79">
        <f>2.3*D241+K241</f>
        <v>257</v>
      </c>
    </row>
    <row r="242" spans="1:12" x14ac:dyDescent="0.3">
      <c r="A242" s="72" t="str">
        <f>homedepotledrbr!$AA83</f>
        <v>BR30</v>
      </c>
      <c r="B242" s="73"/>
      <c r="C242" s="73">
        <f>homedepotledrbr!$AO83</f>
        <v>85</v>
      </c>
      <c r="D242" s="73">
        <f>homedepotledrbr!$S83</f>
        <v>80</v>
      </c>
      <c r="E242" s="73">
        <f>homedepotledrbr!$AE83</f>
        <v>800</v>
      </c>
      <c r="F242" s="74">
        <f>homedepotledrbr!$I83</f>
        <v>0</v>
      </c>
      <c r="G242" s="74"/>
      <c r="H242" s="73">
        <f>homedepotledrbr!$AG83</f>
        <v>1</v>
      </c>
      <c r="I242" s="74"/>
      <c r="J242" s="73"/>
      <c r="K242" s="75" t="e">
        <f t="shared" si="16"/>
        <v>#DIV/0!</v>
      </c>
      <c r="L242" s="80" t="e">
        <f>2.3*D242+K242</f>
        <v>#DIV/0!</v>
      </c>
    </row>
    <row r="243" spans="1:12" x14ac:dyDescent="0.3">
      <c r="A243" s="78" t="str">
        <f>'1000bulbsledrbr'!$P6</f>
        <v>R40</v>
      </c>
      <c r="B243" s="70">
        <f>'1000bulbsledrbr'!$R6</f>
        <v>13</v>
      </c>
      <c r="C243" s="70">
        <f>'1000bulbsledrbr'!$W6</f>
        <v>60</v>
      </c>
      <c r="D243" s="70">
        <f>'1000bulbsledrbr'!$U6</f>
        <v>82</v>
      </c>
      <c r="E243" s="70">
        <f>'1000bulbsledrbr'!$Q6</f>
        <v>800</v>
      </c>
      <c r="F243" s="76">
        <f>'1000bulbsledrbr'!$J6</f>
        <v>3.78</v>
      </c>
      <c r="G243" s="76"/>
      <c r="H243" s="70">
        <f>'1000bulbsledrbr'!$T6</f>
        <v>1</v>
      </c>
      <c r="I243" s="76">
        <f t="shared" si="15"/>
        <v>3.78</v>
      </c>
      <c r="J243" s="70" t="str">
        <f>'1000bulbsledrbr'!$X6</f>
        <v>No</v>
      </c>
      <c r="K243" s="71">
        <f t="shared" si="16"/>
        <v>61.53846153846154</v>
      </c>
      <c r="L243" s="70"/>
    </row>
    <row r="244" spans="1:12" x14ac:dyDescent="0.3">
      <c r="A244" s="78" t="str">
        <f>'1000bulbsledrbr'!$P49</f>
        <v>R40</v>
      </c>
      <c r="B244" s="73">
        <f>'1000bulbsledrbr'!$R49</f>
        <v>13</v>
      </c>
      <c r="C244" s="73">
        <f>'1000bulbsledrbr'!$W49</f>
        <v>60</v>
      </c>
      <c r="D244" s="73">
        <f>'1000bulbsledrbr'!$U49</f>
        <v>83</v>
      </c>
      <c r="E244" s="73">
        <f>'1000bulbsledrbr'!$Q49</f>
        <v>800</v>
      </c>
      <c r="F244" s="74">
        <f>'1000bulbsledrbr'!$J49</f>
        <v>13.32</v>
      </c>
      <c r="G244" s="74"/>
      <c r="H244" s="73">
        <f>'1000bulbsledrbr'!$T49</f>
        <v>1</v>
      </c>
      <c r="I244" s="74">
        <f t="shared" si="15"/>
        <v>13.32</v>
      </c>
      <c r="J244" s="73" t="str">
        <f>'1000bulbsledrbr'!$X49</f>
        <v>No</v>
      </c>
      <c r="K244" s="75">
        <f t="shared" si="16"/>
        <v>61.53846153846154</v>
      </c>
      <c r="L244" s="73"/>
    </row>
    <row r="245" spans="1:12" x14ac:dyDescent="0.3">
      <c r="A245" s="72" t="str">
        <f>homedepotledrbr!$AA11</f>
        <v>BR30</v>
      </c>
      <c r="B245" s="70"/>
      <c r="C245" s="70">
        <f>homedepotledrbr!$AO11</f>
        <v>65</v>
      </c>
      <c r="D245" s="70">
        <f>homedepotledrbr!$S11</f>
        <v>93</v>
      </c>
      <c r="E245" s="70">
        <f>homedepotledrbr!$AE11</f>
        <v>750</v>
      </c>
      <c r="F245" s="76">
        <f>homedepotledrbr!$I11</f>
        <v>0</v>
      </c>
      <c r="G245" s="76"/>
      <c r="H245" s="70">
        <f>homedepotledrbr!$AG11</f>
        <v>12</v>
      </c>
      <c r="I245" s="76"/>
      <c r="J245" s="70"/>
      <c r="K245" s="71" t="e">
        <f t="shared" si="16"/>
        <v>#DIV/0!</v>
      </c>
      <c r="L245" s="79" t="e">
        <f t="shared" ref="L245:L291" si="20">2.3*D245+K245</f>
        <v>#DIV/0!</v>
      </c>
    </row>
    <row r="246" spans="1:12" x14ac:dyDescent="0.3">
      <c r="A246" s="72" t="str">
        <f>homedepotledrbr!$AA29</f>
        <v>BR40</v>
      </c>
      <c r="B246" s="73"/>
      <c r="C246" s="73">
        <f>homedepotledrbr!$AO29</f>
        <v>65</v>
      </c>
      <c r="D246" s="73">
        <f>homedepotledrbr!$S29</f>
        <v>90</v>
      </c>
      <c r="E246" s="73">
        <f>homedepotledrbr!$AE29</f>
        <v>800</v>
      </c>
      <c r="F246" s="74">
        <f>homedepotledrbr!$I29</f>
        <v>0</v>
      </c>
      <c r="G246" s="74"/>
      <c r="H246" s="73">
        <f>homedepotledrbr!$AG29</f>
        <v>1</v>
      </c>
      <c r="I246" s="74"/>
      <c r="J246" s="73"/>
      <c r="K246" s="75" t="e">
        <f t="shared" si="16"/>
        <v>#DIV/0!</v>
      </c>
      <c r="L246" s="80" t="e">
        <f t="shared" si="20"/>
        <v>#DIV/0!</v>
      </c>
    </row>
    <row r="247" spans="1:12" x14ac:dyDescent="0.3">
      <c r="A247" s="72" t="str">
        <f>homedepotledrbr!$AA59</f>
        <v>BR30</v>
      </c>
      <c r="B247" s="70"/>
      <c r="C247" s="70">
        <f>homedepotledrbr!$AO59</f>
        <v>65</v>
      </c>
      <c r="D247" s="70">
        <f>homedepotledrbr!$S59</f>
        <v>80</v>
      </c>
      <c r="E247" s="70">
        <f>homedepotledrbr!$AE59</f>
        <v>750</v>
      </c>
      <c r="F247" s="76">
        <f>homedepotledrbr!$I59</f>
        <v>0</v>
      </c>
      <c r="G247" s="76"/>
      <c r="H247" s="70">
        <f>homedepotledrbr!$AG59</f>
        <v>1</v>
      </c>
      <c r="I247" s="76"/>
      <c r="J247" s="70"/>
      <c r="K247" s="71" t="e">
        <f t="shared" si="16"/>
        <v>#DIV/0!</v>
      </c>
      <c r="L247" s="79" t="e">
        <f t="shared" si="20"/>
        <v>#DIV/0!</v>
      </c>
    </row>
    <row r="248" spans="1:12" x14ac:dyDescent="0.3">
      <c r="A248" s="88" t="str">
        <f>homedepotledrbr!$AA84</f>
        <v>BR40</v>
      </c>
      <c r="B248" s="89"/>
      <c r="C248" s="89">
        <f>homedepotledrbr!$AO84</f>
        <v>65</v>
      </c>
      <c r="D248" s="89">
        <f>homedepotledrbr!$S84</f>
        <v>90</v>
      </c>
      <c r="E248" s="89">
        <f>homedepotledrbr!$AE84</f>
        <v>900</v>
      </c>
      <c r="F248" s="90">
        <f>homedepotledrbr!$I84</f>
        <v>90.95</v>
      </c>
      <c r="G248" s="90"/>
      <c r="H248" s="89">
        <f>homedepotledrbr!$AG84</f>
        <v>1</v>
      </c>
      <c r="I248" s="90"/>
      <c r="J248" s="89"/>
      <c r="K248" s="91" t="e">
        <f t="shared" si="16"/>
        <v>#DIV/0!</v>
      </c>
      <c r="L248" s="92" t="e">
        <f t="shared" si="20"/>
        <v>#DIV/0!</v>
      </c>
    </row>
    <row r="249" spans="1:12" x14ac:dyDescent="0.3">
      <c r="A249" s="72" t="str">
        <f>homedepotledrbr!$AA89</f>
        <v>BR30</v>
      </c>
      <c r="B249" s="70">
        <f>homedepotledrbr!$AP89</f>
        <v>13</v>
      </c>
      <c r="C249" s="70">
        <f>homedepotledrbr!$AO89</f>
        <v>65</v>
      </c>
      <c r="D249" s="70">
        <f>homedepotledrbr!$S89</f>
        <v>80</v>
      </c>
      <c r="E249" s="70">
        <f>homedepotledrbr!$AE89</f>
        <v>750</v>
      </c>
      <c r="F249" s="76">
        <f>homedepotledrbr!$I89</f>
        <v>7.01</v>
      </c>
      <c r="G249" s="76"/>
      <c r="H249" s="70">
        <f>homedepotledrbr!$AG89</f>
        <v>1</v>
      </c>
      <c r="I249" s="76">
        <f t="shared" si="15"/>
        <v>7.01</v>
      </c>
      <c r="J249" s="70"/>
      <c r="K249" s="71">
        <f t="shared" si="16"/>
        <v>57.692307692307693</v>
      </c>
      <c r="L249" s="79">
        <f t="shared" si="20"/>
        <v>241.69230769230768</v>
      </c>
    </row>
    <row r="250" spans="1:12" x14ac:dyDescent="0.3">
      <c r="A250" s="72" t="str">
        <f>homedepotledrbr!$AA90</f>
        <v>BR40</v>
      </c>
      <c r="B250" s="73"/>
      <c r="C250" s="73">
        <f>homedepotledrbr!$AO90</f>
        <v>65</v>
      </c>
      <c r="D250" s="73">
        <f>homedepotledrbr!$S90</f>
        <v>90</v>
      </c>
      <c r="E250" s="73">
        <f>homedepotledrbr!$AE90</f>
        <v>900</v>
      </c>
      <c r="F250" s="74">
        <f>homedepotledrbr!$I90</f>
        <v>0</v>
      </c>
      <c r="G250" s="74"/>
      <c r="H250" s="73">
        <f>homedepotledrbr!$AG90</f>
        <v>1</v>
      </c>
      <c r="I250" s="74"/>
      <c r="J250" s="73"/>
      <c r="K250" s="75" t="e">
        <f t="shared" si="16"/>
        <v>#DIV/0!</v>
      </c>
      <c r="L250" s="80" t="e">
        <f t="shared" si="20"/>
        <v>#DIV/0!</v>
      </c>
    </row>
    <row r="251" spans="1:12" x14ac:dyDescent="0.3">
      <c r="A251" s="72" t="str">
        <f>homedepotledrbr!$AA177</f>
        <v>BR30</v>
      </c>
      <c r="B251" s="70"/>
      <c r="C251" s="70">
        <f>homedepotledrbr!$AO177</f>
        <v>65</v>
      </c>
      <c r="D251" s="70">
        <f>homedepotledrbr!$S177</f>
        <v>93</v>
      </c>
      <c r="E251" s="70">
        <f>homedepotledrbr!$AE177</f>
        <v>750</v>
      </c>
      <c r="F251" s="76">
        <f>homedepotledrbr!$I177</f>
        <v>0</v>
      </c>
      <c r="G251" s="76"/>
      <c r="H251" s="70">
        <f>homedepotledrbr!$AG177</f>
        <v>48</v>
      </c>
      <c r="I251" s="76"/>
      <c r="J251" s="70"/>
      <c r="K251" s="71" t="e">
        <f t="shared" si="16"/>
        <v>#DIV/0!</v>
      </c>
      <c r="L251" s="79" t="e">
        <f t="shared" si="20"/>
        <v>#DIV/0!</v>
      </c>
    </row>
    <row r="252" spans="1:12" x14ac:dyDescent="0.3">
      <c r="A252" s="78" t="str">
        <f>'1000bulbsledrbr'!$P40</f>
        <v>BR40</v>
      </c>
      <c r="B252" s="73">
        <f>'1000bulbsledrbr'!$R40</f>
        <v>13</v>
      </c>
      <c r="C252" s="73">
        <f>'1000bulbsledrbr'!$W40</f>
        <v>75</v>
      </c>
      <c r="D252" s="73">
        <f>'1000bulbsledrbr'!$U40</f>
        <v>90</v>
      </c>
      <c r="E252" s="73">
        <f>'1000bulbsledrbr'!$Q40</f>
        <v>1000</v>
      </c>
      <c r="F252" s="74">
        <f>'1000bulbsledrbr'!$J40</f>
        <v>10.5</v>
      </c>
      <c r="G252" s="74"/>
      <c r="H252" s="73">
        <f>'1000bulbsledrbr'!$T40</f>
        <v>1</v>
      </c>
      <c r="I252" s="74">
        <f t="shared" si="15"/>
        <v>10.5</v>
      </c>
      <c r="J252" s="73" t="str">
        <f>'1000bulbsledrbr'!$X40</f>
        <v>Certified</v>
      </c>
      <c r="K252" s="75">
        <f t="shared" si="16"/>
        <v>76.92307692307692</v>
      </c>
      <c r="L252" s="80">
        <f t="shared" si="20"/>
        <v>283.92307692307691</v>
      </c>
    </row>
    <row r="253" spans="1:12" x14ac:dyDescent="0.3">
      <c r="A253" s="72" t="str">
        <f>homedepotledrbr!$AA13</f>
        <v>BR40</v>
      </c>
      <c r="B253" s="70">
        <f>homedepotledrbr!$AP13</f>
        <v>13</v>
      </c>
      <c r="C253" s="70">
        <f>homedepotledrbr!$AO13</f>
        <v>75</v>
      </c>
      <c r="D253" s="70">
        <f>homedepotledrbr!$S13</f>
        <v>80</v>
      </c>
      <c r="E253" s="70">
        <f>homedepotledrbr!$AE13</f>
        <v>985</v>
      </c>
      <c r="F253" s="76">
        <f>homedepotledrbr!$I13</f>
        <v>25.97</v>
      </c>
      <c r="G253" s="76"/>
      <c r="H253" s="70">
        <f>homedepotledrbr!$AG13</f>
        <v>6</v>
      </c>
      <c r="I253" s="76">
        <f t="shared" si="15"/>
        <v>4.3283333333333331</v>
      </c>
      <c r="J253" s="70"/>
      <c r="K253" s="71">
        <f t="shared" si="16"/>
        <v>75.769230769230774</v>
      </c>
      <c r="L253" s="79">
        <f t="shared" si="20"/>
        <v>259.76923076923077</v>
      </c>
    </row>
    <row r="254" spans="1:12" x14ac:dyDescent="0.3">
      <c r="A254" s="72" t="str">
        <f>homedepotledrbr!$AA169</f>
        <v>BR40</v>
      </c>
      <c r="B254" s="73">
        <f>homedepotledrbr!$AP169</f>
        <v>13</v>
      </c>
      <c r="C254" s="73">
        <f>homedepotledrbr!$AO169</f>
        <v>75</v>
      </c>
      <c r="D254" s="73">
        <f>homedepotledrbr!$S169</f>
        <v>90</v>
      </c>
      <c r="E254" s="73">
        <f>homedepotledrbr!$AE169</f>
        <v>1000</v>
      </c>
      <c r="F254" s="74">
        <f>homedepotledrbr!$I169</f>
        <v>8.68</v>
      </c>
      <c r="G254" s="74"/>
      <c r="H254" s="73">
        <f>homedepotledrbr!$AG169</f>
        <v>1</v>
      </c>
      <c r="I254" s="74">
        <f t="shared" si="15"/>
        <v>8.68</v>
      </c>
      <c r="J254" s="73"/>
      <c r="K254" s="75">
        <f t="shared" si="16"/>
        <v>76.92307692307692</v>
      </c>
      <c r="L254" s="80">
        <f t="shared" si="20"/>
        <v>283.92307692307691</v>
      </c>
    </row>
    <row r="255" spans="1:12" x14ac:dyDescent="0.3">
      <c r="A255" s="78" t="str">
        <f>'1000bulbsledrbr'!$P17</f>
        <v>BR30</v>
      </c>
      <c r="B255" s="70">
        <f>'1000bulbsledrbr'!$R17</f>
        <v>13</v>
      </c>
      <c r="C255" s="70">
        <f>'1000bulbsledrbr'!$W17</f>
        <v>85</v>
      </c>
      <c r="D255" s="70">
        <f>'1000bulbsledrbr'!$U17</f>
        <v>80</v>
      </c>
      <c r="E255" s="70">
        <f>'1000bulbsledrbr'!$Q17</f>
        <v>1100</v>
      </c>
      <c r="F255" s="76">
        <f>'1000bulbsledrbr'!$J17</f>
        <v>8.99</v>
      </c>
      <c r="G255" s="76"/>
      <c r="H255" s="70">
        <f>'1000bulbsledrbr'!$T17</f>
        <v>1</v>
      </c>
      <c r="I255" s="76">
        <f t="shared" ref="I255:I308" si="21">F255/H255</f>
        <v>8.99</v>
      </c>
      <c r="J255" s="70" t="str">
        <f>'1000bulbsledrbr'!$X17</f>
        <v>Certified</v>
      </c>
      <c r="K255" s="71">
        <f t="shared" si="16"/>
        <v>84.615384615384613</v>
      </c>
      <c r="L255" s="79">
        <f t="shared" si="20"/>
        <v>268.61538461538464</v>
      </c>
    </row>
    <row r="256" spans="1:12" x14ac:dyDescent="0.3">
      <c r="A256" s="72" t="str">
        <f>homedepotledrbr!$AA93</f>
        <v>BR30</v>
      </c>
      <c r="B256" s="73">
        <f>homedepotledrbr!$AP93</f>
        <v>13</v>
      </c>
      <c r="C256" s="73">
        <f>homedepotledrbr!$AO93</f>
        <v>85</v>
      </c>
      <c r="D256" s="73">
        <f>homedepotledrbr!$S93</f>
        <v>80</v>
      </c>
      <c r="E256" s="73">
        <f>homedepotledrbr!$AE93</f>
        <v>1100</v>
      </c>
      <c r="F256" s="74">
        <f>homedepotledrbr!$I93</f>
        <v>8.99</v>
      </c>
      <c r="G256" s="74"/>
      <c r="H256" s="73">
        <f>homedepotledrbr!$AG93</f>
        <v>1</v>
      </c>
      <c r="I256" s="74">
        <f t="shared" si="21"/>
        <v>8.99</v>
      </c>
      <c r="J256" s="73"/>
      <c r="K256" s="75">
        <f t="shared" si="16"/>
        <v>84.615384615384613</v>
      </c>
      <c r="L256" s="80">
        <f t="shared" si="20"/>
        <v>268.61538461538464</v>
      </c>
    </row>
    <row r="257" spans="1:12" x14ac:dyDescent="0.3">
      <c r="A257" s="77" t="str">
        <f>miscledbr!$K11</f>
        <v>BR40</v>
      </c>
      <c r="B257" s="70">
        <f>miscledbr!$M11</f>
        <v>13</v>
      </c>
      <c r="C257" s="70">
        <f>miscledbr!$Q11</f>
        <v>85</v>
      </c>
      <c r="D257" s="70"/>
      <c r="E257" s="70">
        <f>miscledbr!$L11</f>
        <v>900</v>
      </c>
      <c r="F257" s="76">
        <f>miscledbr!$F11</f>
        <v>4.24</v>
      </c>
      <c r="G257" s="76"/>
      <c r="H257" s="70">
        <f>miscledbr!$N11</f>
        <v>2</v>
      </c>
      <c r="I257" s="76">
        <f t="shared" si="21"/>
        <v>2.12</v>
      </c>
      <c r="J257" s="70"/>
      <c r="K257" s="71">
        <f t="shared" si="16"/>
        <v>69.230769230769226</v>
      </c>
      <c r="L257" s="79">
        <f t="shared" si="20"/>
        <v>69.230769230769226</v>
      </c>
    </row>
    <row r="258" spans="1:12" x14ac:dyDescent="0.3">
      <c r="A258" s="72" t="str">
        <f>homedepotledrbr!$AA28</f>
        <v>BR40</v>
      </c>
      <c r="B258" s="73">
        <f>homedepotledrbr!$AP28</f>
        <v>13.5</v>
      </c>
      <c r="C258" s="73">
        <f>homedepotledrbr!$AO28</f>
        <v>75</v>
      </c>
      <c r="D258" s="73">
        <f>homedepotledrbr!$S28</f>
        <v>80</v>
      </c>
      <c r="E258" s="73">
        <f>homedepotledrbr!$AE28</f>
        <v>938</v>
      </c>
      <c r="F258" s="74">
        <f>homedepotledrbr!$I28</f>
        <v>25.97</v>
      </c>
      <c r="G258" s="74"/>
      <c r="H258" s="73">
        <f>homedepotledrbr!$AG28</f>
        <v>3</v>
      </c>
      <c r="I258" s="74">
        <f t="shared" si="21"/>
        <v>8.6566666666666663</v>
      </c>
      <c r="J258" s="73"/>
      <c r="K258" s="75">
        <f t="shared" si="16"/>
        <v>69.481481481481481</v>
      </c>
      <c r="L258" s="80">
        <f t="shared" si="20"/>
        <v>253.48148148148147</v>
      </c>
    </row>
    <row r="259" spans="1:12" x14ac:dyDescent="0.3">
      <c r="A259" s="72" t="str">
        <f>homedepotledrbr!$AA75</f>
        <v>BR30</v>
      </c>
      <c r="B259" s="70"/>
      <c r="C259" s="70">
        <f>homedepotledrbr!$AO75</f>
        <v>75</v>
      </c>
      <c r="D259" s="70">
        <f>homedepotledrbr!$S75</f>
        <v>80</v>
      </c>
      <c r="E259" s="70">
        <f>homedepotledrbr!$AE75</f>
        <v>945</v>
      </c>
      <c r="F259" s="76">
        <f>homedepotledrbr!$I75</f>
        <v>0</v>
      </c>
      <c r="G259" s="76"/>
      <c r="H259" s="70">
        <f>homedepotledrbr!$AG75</f>
        <v>2</v>
      </c>
      <c r="I259" s="76"/>
      <c r="J259" s="70"/>
      <c r="K259" s="71" t="e">
        <f t="shared" ref="K259:K298" si="22">E259/B259</f>
        <v>#DIV/0!</v>
      </c>
      <c r="L259" s="79" t="e">
        <f t="shared" si="20"/>
        <v>#DIV/0!</v>
      </c>
    </row>
    <row r="260" spans="1:12" x14ac:dyDescent="0.3">
      <c r="A260" s="72" t="str">
        <f>homedepotledrbr!$AA97</f>
        <v>BR30</v>
      </c>
      <c r="B260" s="73"/>
      <c r="C260" s="73">
        <f>homedepotledrbr!$AO97</f>
        <v>75</v>
      </c>
      <c r="D260" s="73">
        <f>homedepotledrbr!$S97</f>
        <v>80</v>
      </c>
      <c r="E260" s="73">
        <f>homedepotledrbr!$AE97</f>
        <v>985</v>
      </c>
      <c r="F260" s="74">
        <f>homedepotledrbr!$I97</f>
        <v>0</v>
      </c>
      <c r="G260" s="74"/>
      <c r="H260" s="73">
        <f>homedepotledrbr!$AG97</f>
        <v>2</v>
      </c>
      <c r="I260" s="74"/>
      <c r="J260" s="73"/>
      <c r="K260" s="75" t="e">
        <f t="shared" si="22"/>
        <v>#DIV/0!</v>
      </c>
      <c r="L260" s="80" t="e">
        <f t="shared" si="20"/>
        <v>#DIV/0!</v>
      </c>
    </row>
    <row r="261" spans="1:12" x14ac:dyDescent="0.3">
      <c r="A261" s="72" t="str">
        <f>homedepotledrbr!$AA145</f>
        <v>BR40</v>
      </c>
      <c r="B261" s="70"/>
      <c r="C261" s="70">
        <f>homedepotledrbr!$AO145</f>
        <v>75</v>
      </c>
      <c r="D261" s="70">
        <f>homedepotledrbr!$S145</f>
        <v>80</v>
      </c>
      <c r="E261" s="70">
        <f>homedepotledrbr!$AE145</f>
        <v>940</v>
      </c>
      <c r="F261" s="76">
        <f>homedepotledrbr!$I145</f>
        <v>0</v>
      </c>
      <c r="G261" s="76"/>
      <c r="H261" s="70">
        <f>homedepotledrbr!$AG145</f>
        <v>4</v>
      </c>
      <c r="I261" s="76"/>
      <c r="J261" s="70"/>
      <c r="K261" s="71" t="e">
        <f t="shared" si="22"/>
        <v>#DIV/0!</v>
      </c>
      <c r="L261" s="79" t="e">
        <f t="shared" si="20"/>
        <v>#DIV/0!</v>
      </c>
    </row>
    <row r="262" spans="1:12" x14ac:dyDescent="0.3">
      <c r="A262" s="72" t="str">
        <f>homedepotledrbr!$AA148</f>
        <v>BR30</v>
      </c>
      <c r="B262" s="73"/>
      <c r="C262" s="73">
        <f>homedepotledrbr!$AO148</f>
        <v>75</v>
      </c>
      <c r="D262" s="73">
        <f>homedepotledrbr!$S148</f>
        <v>80</v>
      </c>
      <c r="E262" s="73">
        <f>homedepotledrbr!$AE148</f>
        <v>945</v>
      </c>
      <c r="F262" s="74">
        <f>homedepotledrbr!$I148</f>
        <v>0</v>
      </c>
      <c r="G262" s="74"/>
      <c r="H262" s="73">
        <f>homedepotledrbr!$AG148</f>
        <v>2</v>
      </c>
      <c r="I262" s="74"/>
      <c r="J262" s="73"/>
      <c r="K262" s="75" t="e">
        <f t="shared" si="22"/>
        <v>#DIV/0!</v>
      </c>
      <c r="L262" s="80" t="e">
        <f t="shared" si="20"/>
        <v>#DIV/0!</v>
      </c>
    </row>
    <row r="263" spans="1:12" x14ac:dyDescent="0.3">
      <c r="A263" s="72" t="str">
        <f>homedepotledrbr!$AA149</f>
        <v>BR40</v>
      </c>
      <c r="B263" s="70"/>
      <c r="C263" s="70">
        <f>homedepotledrbr!$AO149</f>
        <v>75</v>
      </c>
      <c r="D263" s="70">
        <f>homedepotledrbr!$S149</f>
        <v>84</v>
      </c>
      <c r="E263" s="70">
        <f>homedepotledrbr!$AE149</f>
        <v>1000</v>
      </c>
      <c r="F263" s="76">
        <f>homedepotledrbr!$I149</f>
        <v>0</v>
      </c>
      <c r="G263" s="76"/>
      <c r="H263" s="70">
        <f>homedepotledrbr!$AG149</f>
        <v>1</v>
      </c>
      <c r="I263" s="76"/>
      <c r="J263" s="70"/>
      <c r="K263" s="71" t="e">
        <f t="shared" si="22"/>
        <v>#DIV/0!</v>
      </c>
      <c r="L263" s="79" t="e">
        <f t="shared" si="20"/>
        <v>#DIV/0!</v>
      </c>
    </row>
    <row r="264" spans="1:12" x14ac:dyDescent="0.3">
      <c r="A264" s="72" t="str">
        <f>homedepotledrbr!$AA151</f>
        <v>BR30</v>
      </c>
      <c r="B264" s="73"/>
      <c r="C264" s="73">
        <f>homedepotledrbr!$AO151</f>
        <v>75</v>
      </c>
      <c r="D264" s="73">
        <f>homedepotledrbr!$S151</f>
        <v>83</v>
      </c>
      <c r="E264" s="73">
        <f>homedepotledrbr!$AE151</f>
        <v>1000</v>
      </c>
      <c r="F264" s="74">
        <f>homedepotledrbr!$I151</f>
        <v>0</v>
      </c>
      <c r="G264" s="74"/>
      <c r="H264" s="73">
        <f>homedepotledrbr!$AG151</f>
        <v>6</v>
      </c>
      <c r="I264" s="74"/>
      <c r="J264" s="73"/>
      <c r="K264" s="75" t="e">
        <f t="shared" si="22"/>
        <v>#DIV/0!</v>
      </c>
      <c r="L264" s="80" t="e">
        <f t="shared" si="20"/>
        <v>#DIV/0!</v>
      </c>
    </row>
    <row r="265" spans="1:12" x14ac:dyDescent="0.3">
      <c r="A265" s="72" t="str">
        <f>homedepotledrbr!$AA105</f>
        <v>BR40</v>
      </c>
      <c r="B265" s="70"/>
      <c r="C265" s="70">
        <f>homedepotledrbr!$AO105</f>
        <v>75</v>
      </c>
      <c r="D265" s="70">
        <f>homedepotledrbr!$S105</f>
        <v>80</v>
      </c>
      <c r="E265" s="70">
        <f>homedepotledrbr!$AE105</f>
        <v>950</v>
      </c>
      <c r="F265" s="76">
        <f>homedepotledrbr!$I105</f>
        <v>0</v>
      </c>
      <c r="G265" s="76"/>
      <c r="H265" s="70">
        <f>homedepotledrbr!$AG105</f>
        <v>1</v>
      </c>
      <c r="I265" s="76"/>
      <c r="J265" s="70"/>
      <c r="K265" s="71" t="e">
        <f t="shared" si="22"/>
        <v>#DIV/0!</v>
      </c>
      <c r="L265" s="79" t="e">
        <f t="shared" si="20"/>
        <v>#DIV/0!</v>
      </c>
    </row>
    <row r="266" spans="1:12" x14ac:dyDescent="0.3">
      <c r="A266" s="77" t="str">
        <f>miscledbr!$K22</f>
        <v>BR40</v>
      </c>
      <c r="B266" s="73">
        <f>miscledbr!$M22</f>
        <v>14</v>
      </c>
      <c r="C266" s="73">
        <f>miscledbr!$Q22</f>
        <v>85</v>
      </c>
      <c r="D266" s="73"/>
      <c r="E266" s="73">
        <f>miscledbr!$L22</f>
        <v>1100</v>
      </c>
      <c r="F266" s="74">
        <f>miscledbr!$F22</f>
        <v>17.98</v>
      </c>
      <c r="G266" s="74"/>
      <c r="H266" s="73">
        <f>miscledbr!$N22</f>
        <v>2</v>
      </c>
      <c r="I266" s="74">
        <f t="shared" si="21"/>
        <v>8.99</v>
      </c>
      <c r="J266" s="73"/>
      <c r="K266" s="75">
        <f t="shared" si="22"/>
        <v>78.571428571428569</v>
      </c>
      <c r="L266" s="80">
        <f t="shared" si="20"/>
        <v>78.571428571428569</v>
      </c>
    </row>
    <row r="267" spans="1:12" x14ac:dyDescent="0.3">
      <c r="A267" s="77" t="str">
        <f>miscledbr!$K29</f>
        <v>BR40</v>
      </c>
      <c r="B267" s="70"/>
      <c r="C267" s="70">
        <f>miscledbr!$Q29</f>
        <v>85</v>
      </c>
      <c r="D267" s="70"/>
      <c r="E267" s="70">
        <f>miscledbr!$L29</f>
        <v>1100</v>
      </c>
      <c r="F267" s="76">
        <f>miscledbr!$F29</f>
        <v>0</v>
      </c>
      <c r="G267" s="76"/>
      <c r="H267" s="70">
        <f>miscledbr!$N29</f>
        <v>2</v>
      </c>
      <c r="I267" s="76"/>
      <c r="J267" s="70"/>
      <c r="K267" s="71" t="e">
        <f t="shared" si="22"/>
        <v>#DIV/0!</v>
      </c>
      <c r="L267" s="79" t="e">
        <f t="shared" si="20"/>
        <v>#DIV/0!</v>
      </c>
    </row>
    <row r="268" spans="1:12" x14ac:dyDescent="0.3">
      <c r="A268" s="77" t="str">
        <f>miscledbr!$K44</f>
        <v>BR40</v>
      </c>
      <c r="B268" s="73">
        <f>miscledbr!$M44</f>
        <v>14</v>
      </c>
      <c r="C268" s="73">
        <f>miscledbr!$Q44</f>
        <v>85</v>
      </c>
      <c r="D268" s="73"/>
      <c r="E268" s="73">
        <f>miscledbr!$L44</f>
        <v>1100</v>
      </c>
      <c r="F268" s="74">
        <f>miscledbr!$F44</f>
        <v>4.24</v>
      </c>
      <c r="G268" s="74"/>
      <c r="H268" s="73">
        <f>miscledbr!$N44</f>
        <v>2</v>
      </c>
      <c r="I268" s="74">
        <f t="shared" si="21"/>
        <v>2.12</v>
      </c>
      <c r="J268" s="73"/>
      <c r="K268" s="75">
        <f t="shared" si="22"/>
        <v>78.571428571428569</v>
      </c>
      <c r="L268" s="80">
        <f t="shared" si="20"/>
        <v>78.571428571428569</v>
      </c>
    </row>
    <row r="269" spans="1:12" x14ac:dyDescent="0.3">
      <c r="A269" s="77" t="str">
        <f>miscledbr!$K45</f>
        <v>BR30</v>
      </c>
      <c r="B269" s="70">
        <f>miscledbr!$M45</f>
        <v>14</v>
      </c>
      <c r="C269" s="70">
        <f>miscledbr!$Q45</f>
        <v>85</v>
      </c>
      <c r="D269" s="70"/>
      <c r="E269" s="70">
        <f>miscledbr!$L45</f>
        <v>1150</v>
      </c>
      <c r="F269" s="76">
        <f>miscledbr!$F45</f>
        <v>9.98</v>
      </c>
      <c r="G269" s="76"/>
      <c r="H269" s="70">
        <f>miscledbr!$N45</f>
        <v>1</v>
      </c>
      <c r="I269" s="76">
        <f t="shared" si="21"/>
        <v>9.98</v>
      </c>
      <c r="J269" s="70"/>
      <c r="K269" s="71">
        <f t="shared" si="22"/>
        <v>82.142857142857139</v>
      </c>
      <c r="L269" s="79">
        <f t="shared" si="20"/>
        <v>82.142857142857139</v>
      </c>
    </row>
    <row r="270" spans="1:12" x14ac:dyDescent="0.3">
      <c r="A270" s="77" t="str">
        <f>miscledbr!$K36</f>
        <v>BR40</v>
      </c>
      <c r="B270" s="73"/>
      <c r="C270" s="73">
        <f>miscledbr!$Q36</f>
        <v>100</v>
      </c>
      <c r="D270" s="73"/>
      <c r="E270" s="73">
        <f>miscledbr!$L36</f>
        <v>1400</v>
      </c>
      <c r="F270" s="74">
        <f>miscledbr!$F36</f>
        <v>0</v>
      </c>
      <c r="G270" s="74"/>
      <c r="H270" s="73">
        <f>miscledbr!$N36</f>
        <v>1</v>
      </c>
      <c r="I270" s="74"/>
      <c r="J270" s="73"/>
      <c r="K270" s="75" t="e">
        <f t="shared" si="22"/>
        <v>#DIV/0!</v>
      </c>
      <c r="L270" s="80" t="e">
        <f t="shared" si="20"/>
        <v>#DIV/0!</v>
      </c>
    </row>
    <row r="271" spans="1:12" x14ac:dyDescent="0.3">
      <c r="A271" s="78" t="str">
        <f>'1000bulbsledrbr'!$P27</f>
        <v>BR40</v>
      </c>
      <c r="B271" s="70">
        <f>'1000bulbsledrbr'!$R27</f>
        <v>15</v>
      </c>
      <c r="C271" s="70">
        <f>'1000bulbsledrbr'!$W27</f>
        <v>75</v>
      </c>
      <c r="D271" s="70">
        <f>'1000bulbsledrbr'!$U27</f>
        <v>90</v>
      </c>
      <c r="E271" s="70">
        <f>'1000bulbsledrbr'!$Q27</f>
        <v>940</v>
      </c>
      <c r="F271" s="76">
        <f>'1000bulbsledrbr'!$J27</f>
        <v>12.86</v>
      </c>
      <c r="G271" s="76"/>
      <c r="H271" s="70">
        <f>'1000bulbsledrbr'!$T27</f>
        <v>1</v>
      </c>
      <c r="I271" s="76">
        <f t="shared" si="21"/>
        <v>12.86</v>
      </c>
      <c r="J271" s="70" t="str">
        <f>'1000bulbsledrbr'!$X27</f>
        <v>Certified</v>
      </c>
      <c r="K271" s="71">
        <f t="shared" si="22"/>
        <v>62.666666666666664</v>
      </c>
      <c r="L271" s="79">
        <f t="shared" si="20"/>
        <v>269.66666666666663</v>
      </c>
    </row>
    <row r="272" spans="1:12" x14ac:dyDescent="0.3">
      <c r="A272" s="78" t="str">
        <f>'1000bulbsledrbr'!$P34</f>
        <v>BR30</v>
      </c>
      <c r="B272" s="73">
        <f>'1000bulbsledrbr'!$R34</f>
        <v>15</v>
      </c>
      <c r="C272" s="73">
        <f>'1000bulbsledrbr'!$W34</f>
        <v>75</v>
      </c>
      <c r="D272" s="73">
        <f>'1000bulbsledrbr'!$U34</f>
        <v>90</v>
      </c>
      <c r="E272" s="73">
        <f>'1000bulbsledrbr'!$Q34</f>
        <v>940</v>
      </c>
      <c r="F272" s="74">
        <f>'1000bulbsledrbr'!$J34</f>
        <v>7.37</v>
      </c>
      <c r="G272" s="74"/>
      <c r="H272" s="73">
        <f>'1000bulbsledrbr'!$T34</f>
        <v>1</v>
      </c>
      <c r="I272" s="74">
        <f t="shared" si="21"/>
        <v>7.37</v>
      </c>
      <c r="J272" s="73" t="str">
        <f>'1000bulbsledrbr'!$X34</f>
        <v>Certified</v>
      </c>
      <c r="K272" s="75">
        <f t="shared" si="22"/>
        <v>62.666666666666664</v>
      </c>
      <c r="L272" s="80">
        <f t="shared" si="20"/>
        <v>269.66666666666663</v>
      </c>
    </row>
    <row r="273" spans="1:12" x14ac:dyDescent="0.3">
      <c r="A273" s="78" t="str">
        <f>'1000bulbsledrbr'!$P72</f>
        <v>BR40</v>
      </c>
      <c r="B273" s="70">
        <f>'1000bulbsledrbr'!$R72</f>
        <v>15</v>
      </c>
      <c r="C273" s="70">
        <f>'1000bulbsledrbr'!$W72</f>
        <v>75</v>
      </c>
      <c r="D273" s="70">
        <f>'1000bulbsledrbr'!$U72</f>
        <v>90</v>
      </c>
      <c r="E273" s="70">
        <f>'1000bulbsledrbr'!$Q72</f>
        <v>940</v>
      </c>
      <c r="F273" s="76">
        <f>'1000bulbsledrbr'!$J72</f>
        <v>7.42</v>
      </c>
      <c r="G273" s="76"/>
      <c r="H273" s="70">
        <f>'1000bulbsledrbr'!$T72</f>
        <v>1</v>
      </c>
      <c r="I273" s="76">
        <f t="shared" si="21"/>
        <v>7.42</v>
      </c>
      <c r="J273" s="70" t="str">
        <f>'1000bulbsledrbr'!$X72</f>
        <v>Certified</v>
      </c>
      <c r="K273" s="71">
        <f t="shared" si="22"/>
        <v>62.666666666666664</v>
      </c>
      <c r="L273" s="79">
        <f t="shared" si="20"/>
        <v>269.66666666666663</v>
      </c>
    </row>
    <row r="274" spans="1:12" x14ac:dyDescent="0.3">
      <c r="A274" s="72" t="str">
        <f>homedepotledrbr!$AA85</f>
        <v>BR40</v>
      </c>
      <c r="B274" s="73"/>
      <c r="C274" s="73">
        <f>homedepotledrbr!$AO85</f>
        <v>75</v>
      </c>
      <c r="D274" s="73">
        <f>homedepotledrbr!$S85</f>
        <v>80</v>
      </c>
      <c r="E274" s="73">
        <f>homedepotledrbr!$AE85</f>
        <v>1000</v>
      </c>
      <c r="F274" s="74">
        <f>homedepotledrbr!$I85</f>
        <v>0</v>
      </c>
      <c r="G274" s="74"/>
      <c r="H274" s="73">
        <f>homedepotledrbr!$AG85</f>
        <v>1</v>
      </c>
      <c r="I274" s="74"/>
      <c r="J274" s="73"/>
      <c r="K274" s="75" t="e">
        <f t="shared" si="22"/>
        <v>#DIV/0!</v>
      </c>
      <c r="L274" s="80" t="e">
        <f t="shared" si="20"/>
        <v>#DIV/0!</v>
      </c>
    </row>
    <row r="275" spans="1:12" x14ac:dyDescent="0.3">
      <c r="A275" s="72" t="str">
        <f>homedepotledrbr!$AA136</f>
        <v>BR30</v>
      </c>
      <c r="B275" s="70"/>
      <c r="C275" s="70">
        <f>homedepotledrbr!$AO136</f>
        <v>75</v>
      </c>
      <c r="D275" s="70">
        <f>homedepotledrbr!$S136</f>
        <v>80</v>
      </c>
      <c r="E275" s="70">
        <f>homedepotledrbr!$AE136</f>
        <v>940</v>
      </c>
      <c r="F275" s="76">
        <f>homedepotledrbr!$I136</f>
        <v>0</v>
      </c>
      <c r="G275" s="76"/>
      <c r="H275" s="70">
        <f>homedepotledrbr!$AG136</f>
        <v>4</v>
      </c>
      <c r="I275" s="76"/>
      <c r="J275" s="70"/>
      <c r="K275" s="71" t="e">
        <f t="shared" si="22"/>
        <v>#DIV/0!</v>
      </c>
      <c r="L275" s="79" t="e">
        <f t="shared" si="20"/>
        <v>#DIV/0!</v>
      </c>
    </row>
    <row r="276" spans="1:12" x14ac:dyDescent="0.3">
      <c r="A276" s="72" t="str">
        <f>homedepotledrbr!$AA153</f>
        <v>BR40</v>
      </c>
      <c r="B276" s="73"/>
      <c r="C276" s="73">
        <f>homedepotledrbr!$AO153</f>
        <v>75</v>
      </c>
      <c r="D276" s="73">
        <f>homedepotledrbr!$S153</f>
        <v>80</v>
      </c>
      <c r="E276" s="73">
        <f>homedepotledrbr!$AE153</f>
        <v>1050</v>
      </c>
      <c r="F276" s="74">
        <f>homedepotledrbr!$I153</f>
        <v>0</v>
      </c>
      <c r="G276" s="74"/>
      <c r="H276" s="73">
        <f>homedepotledrbr!$AG153</f>
        <v>1</v>
      </c>
      <c r="I276" s="74"/>
      <c r="J276" s="73"/>
      <c r="K276" s="75" t="e">
        <f t="shared" si="22"/>
        <v>#DIV/0!</v>
      </c>
      <c r="L276" s="80" t="e">
        <f t="shared" si="20"/>
        <v>#DIV/0!</v>
      </c>
    </row>
    <row r="277" spans="1:12" x14ac:dyDescent="0.3">
      <c r="A277" s="72" t="str">
        <f>homedepotledrbr!$AA168</f>
        <v>BR30</v>
      </c>
      <c r="B277" s="70"/>
      <c r="C277" s="70">
        <f>homedepotledrbr!$AO168</f>
        <v>75</v>
      </c>
      <c r="D277" s="70">
        <f>homedepotledrbr!$S168</f>
        <v>80</v>
      </c>
      <c r="E277" s="70">
        <f>homedepotledrbr!$AE168</f>
        <v>800</v>
      </c>
      <c r="F277" s="76">
        <f>homedepotledrbr!$I168</f>
        <v>0</v>
      </c>
      <c r="G277" s="76"/>
      <c r="H277" s="70">
        <f>homedepotledrbr!$AG168</f>
        <v>1</v>
      </c>
      <c r="I277" s="76"/>
      <c r="J277" s="70"/>
      <c r="K277" s="71" t="e">
        <f t="shared" si="22"/>
        <v>#DIV/0!</v>
      </c>
      <c r="L277" s="79" t="e">
        <f t="shared" si="20"/>
        <v>#DIV/0!</v>
      </c>
    </row>
    <row r="278" spans="1:12" x14ac:dyDescent="0.3">
      <c r="A278" s="78" t="str">
        <f>'1000bulbsledrbr'!$P31</f>
        <v>BR40</v>
      </c>
      <c r="B278" s="73">
        <f>'1000bulbsledrbr'!$R31</f>
        <v>15</v>
      </c>
      <c r="C278" s="73">
        <f>'1000bulbsledrbr'!$W31</f>
        <v>85</v>
      </c>
      <c r="D278" s="73">
        <f>'1000bulbsledrbr'!$U31</f>
        <v>83</v>
      </c>
      <c r="E278" s="73">
        <f>'1000bulbsledrbr'!$Q31</f>
        <v>1100</v>
      </c>
      <c r="F278" s="74">
        <f>'1000bulbsledrbr'!$J31</f>
        <v>9.81</v>
      </c>
      <c r="G278" s="74"/>
      <c r="H278" s="73">
        <f>'1000bulbsledrbr'!$T31</f>
        <v>1</v>
      </c>
      <c r="I278" s="74">
        <f t="shared" si="21"/>
        <v>9.81</v>
      </c>
      <c r="J278" s="73" t="str">
        <f>'1000bulbsledrbr'!$X31</f>
        <v>Certified</v>
      </c>
      <c r="K278" s="75">
        <f t="shared" si="22"/>
        <v>73.333333333333329</v>
      </c>
      <c r="L278" s="80">
        <f t="shared" si="20"/>
        <v>264.23333333333329</v>
      </c>
    </row>
    <row r="279" spans="1:12" x14ac:dyDescent="0.3">
      <c r="A279" s="78" t="str">
        <f>'1000bulbsledrbr'!$P53</f>
        <v>BR40</v>
      </c>
      <c r="B279" s="70">
        <f>'1000bulbsledrbr'!$R53</f>
        <v>15</v>
      </c>
      <c r="C279" s="70">
        <f>'1000bulbsledrbr'!$W53</f>
        <v>85</v>
      </c>
      <c r="D279" s="70">
        <f>'1000bulbsledrbr'!$U53</f>
        <v>80</v>
      </c>
      <c r="E279" s="70">
        <f>'1000bulbsledrbr'!$Q53</f>
        <v>1100</v>
      </c>
      <c r="F279" s="76">
        <f>'1000bulbsledrbr'!$J53</f>
        <v>7.88</v>
      </c>
      <c r="G279" s="76"/>
      <c r="H279" s="70">
        <f>'1000bulbsledrbr'!$T53</f>
        <v>1</v>
      </c>
      <c r="I279" s="76">
        <f t="shared" si="21"/>
        <v>7.88</v>
      </c>
      <c r="J279" s="70" t="str">
        <f>'1000bulbsledrbr'!$X53</f>
        <v>Certified</v>
      </c>
      <c r="K279" s="71">
        <f t="shared" si="22"/>
        <v>73.333333333333329</v>
      </c>
      <c r="L279" s="79">
        <f t="shared" si="20"/>
        <v>257.33333333333331</v>
      </c>
    </row>
    <row r="280" spans="1:12" x14ac:dyDescent="0.3">
      <c r="A280" s="78" t="str">
        <f>'1000bulbsledrbr'!$P59</f>
        <v>BR40</v>
      </c>
      <c r="B280" s="73">
        <f>'1000bulbsledrbr'!$R59</f>
        <v>15</v>
      </c>
      <c r="C280" s="73">
        <f>'1000bulbsledrbr'!$W59</f>
        <v>85</v>
      </c>
      <c r="D280" s="73">
        <f>'1000bulbsledrbr'!$U59</f>
        <v>81</v>
      </c>
      <c r="E280" s="73">
        <f>'1000bulbsledrbr'!$Q59</f>
        <v>1100</v>
      </c>
      <c r="F280" s="74">
        <f>'1000bulbsledrbr'!$J59</f>
        <v>9.93</v>
      </c>
      <c r="G280" s="74"/>
      <c r="H280" s="73">
        <f>'1000bulbsledrbr'!$T59</f>
        <v>1</v>
      </c>
      <c r="I280" s="74">
        <f t="shared" si="21"/>
        <v>9.93</v>
      </c>
      <c r="J280" s="73" t="str">
        <f>'1000bulbsledrbr'!$X59</f>
        <v>Certified</v>
      </c>
      <c r="K280" s="75">
        <f t="shared" si="22"/>
        <v>73.333333333333329</v>
      </c>
      <c r="L280" s="80">
        <f t="shared" si="20"/>
        <v>259.63333333333333</v>
      </c>
    </row>
    <row r="281" spans="1:12" x14ac:dyDescent="0.3">
      <c r="A281" s="77" t="str">
        <f>miscledbr!$K16</f>
        <v>BR40</v>
      </c>
      <c r="B281" s="70">
        <f>miscledbr!$M16</f>
        <v>15</v>
      </c>
      <c r="C281" s="70">
        <f>miscledbr!$Q16</f>
        <v>85</v>
      </c>
      <c r="D281" s="70"/>
      <c r="E281" s="70">
        <f>miscledbr!$L16</f>
        <v>1100</v>
      </c>
      <c r="F281" s="76">
        <f>miscledbr!$F16</f>
        <v>3.24</v>
      </c>
      <c r="G281" s="76"/>
      <c r="H281" s="70">
        <f>miscledbr!$N16</f>
        <v>1</v>
      </c>
      <c r="I281" s="76">
        <f t="shared" si="21"/>
        <v>3.24</v>
      </c>
      <c r="J281" s="70"/>
      <c r="K281" s="71">
        <f t="shared" si="22"/>
        <v>73.333333333333329</v>
      </c>
      <c r="L281" s="79">
        <f t="shared" si="20"/>
        <v>73.333333333333329</v>
      </c>
    </row>
    <row r="282" spans="1:12" x14ac:dyDescent="0.3">
      <c r="A282" s="77" t="str">
        <f>miscledbr!$K17</f>
        <v>BR40</v>
      </c>
      <c r="B282" s="73">
        <f>miscledbr!$M17</f>
        <v>15</v>
      </c>
      <c r="C282" s="73">
        <f>miscledbr!$Q17</f>
        <v>85</v>
      </c>
      <c r="D282" s="73"/>
      <c r="E282" s="73">
        <f>miscledbr!$L17</f>
        <v>1250</v>
      </c>
      <c r="F282" s="74">
        <f>miscledbr!$F17</f>
        <v>3.49</v>
      </c>
      <c r="G282" s="74"/>
      <c r="H282" s="73">
        <f>miscledbr!$N17</f>
        <v>1</v>
      </c>
      <c r="I282" s="74">
        <f t="shared" si="21"/>
        <v>3.49</v>
      </c>
      <c r="J282" s="73"/>
      <c r="K282" s="75">
        <f t="shared" si="22"/>
        <v>83.333333333333329</v>
      </c>
      <c r="L282" s="80">
        <f t="shared" si="20"/>
        <v>83.333333333333329</v>
      </c>
    </row>
    <row r="283" spans="1:12" x14ac:dyDescent="0.3">
      <c r="A283" s="72" t="str">
        <f>homedepotledrbr!$AA146</f>
        <v>BR30</v>
      </c>
      <c r="B283" s="70"/>
      <c r="C283" s="70">
        <f>homedepotledrbr!$AO146</f>
        <v>100</v>
      </c>
      <c r="D283" s="70">
        <f>homedepotledrbr!$S146</f>
        <v>90</v>
      </c>
      <c r="E283" s="70">
        <f>homedepotledrbr!$AE146</f>
        <v>1600</v>
      </c>
      <c r="F283" s="76">
        <f>homedepotledrbr!$I146</f>
        <v>0</v>
      </c>
      <c r="G283" s="76"/>
      <c r="H283" s="70">
        <f>homedepotledrbr!$AG146</f>
        <v>1</v>
      </c>
      <c r="I283" s="76"/>
      <c r="J283" s="70"/>
      <c r="K283" s="71" t="e">
        <f t="shared" si="22"/>
        <v>#DIV/0!</v>
      </c>
      <c r="L283" s="79" t="e">
        <f t="shared" si="20"/>
        <v>#DIV/0!</v>
      </c>
    </row>
    <row r="284" spans="1:12" x14ac:dyDescent="0.3">
      <c r="A284" s="77" t="str">
        <f>miscledbr!$K13</f>
        <v>BR40</v>
      </c>
      <c r="B284" s="73">
        <f>miscledbr!$M13</f>
        <v>15.5</v>
      </c>
      <c r="C284" s="73">
        <f>miscledbr!$Q13</f>
        <v>75</v>
      </c>
      <c r="D284" s="73"/>
      <c r="E284" s="73">
        <f>miscledbr!$L13</f>
        <v>1065</v>
      </c>
      <c r="F284" s="74">
        <f>miscledbr!$F13</f>
        <v>3.74</v>
      </c>
      <c r="G284" s="74"/>
      <c r="H284" s="73">
        <f>miscledbr!$N13</f>
        <v>1</v>
      </c>
      <c r="I284" s="74">
        <f t="shared" si="21"/>
        <v>3.74</v>
      </c>
      <c r="J284" s="73"/>
      <c r="K284" s="75">
        <f t="shared" si="22"/>
        <v>68.709677419354833</v>
      </c>
      <c r="L284" s="80">
        <f t="shared" si="20"/>
        <v>68.709677419354833</v>
      </c>
    </row>
    <row r="285" spans="1:12" x14ac:dyDescent="0.3">
      <c r="A285" s="72" t="str">
        <f>homedepotledrbr!$AA18</f>
        <v>BR40</v>
      </c>
      <c r="B285" s="70">
        <f>homedepotledrbr!$AP18</f>
        <v>15.5</v>
      </c>
      <c r="C285" s="70">
        <f>homedepotledrbr!$AO18</f>
        <v>90</v>
      </c>
      <c r="D285" s="70">
        <f>homedepotledrbr!$S18</f>
        <v>0</v>
      </c>
      <c r="E285" s="70">
        <f>homedepotledrbr!$AE18</f>
        <v>1200</v>
      </c>
      <c r="F285" s="76">
        <f>homedepotledrbr!$I18</f>
        <v>39</v>
      </c>
      <c r="G285" s="76"/>
      <c r="H285" s="70">
        <f>homedepotledrbr!$AG18</f>
        <v>1</v>
      </c>
      <c r="I285" s="76">
        <f t="shared" si="21"/>
        <v>39</v>
      </c>
      <c r="J285" s="70"/>
      <c r="K285" s="71">
        <f t="shared" si="22"/>
        <v>77.41935483870968</v>
      </c>
      <c r="L285" s="79">
        <f t="shared" si="20"/>
        <v>77.41935483870968</v>
      </c>
    </row>
    <row r="286" spans="1:12" x14ac:dyDescent="0.3">
      <c r="A286" s="72" t="str">
        <f>homedepotledrbr!$AA141</f>
        <v>BR40</v>
      </c>
      <c r="B286" s="73">
        <f>homedepotledrbr!$AP141</f>
        <v>16</v>
      </c>
      <c r="C286" s="73">
        <f>homedepotledrbr!$AO141</f>
        <v>85</v>
      </c>
      <c r="D286" s="73">
        <f>homedepotledrbr!$S141</f>
        <v>90</v>
      </c>
      <c r="E286" s="73">
        <f>homedepotledrbr!$AE141</f>
        <v>1100</v>
      </c>
      <c r="F286" s="74">
        <f>homedepotledrbr!$I141</f>
        <v>19.97</v>
      </c>
      <c r="G286" s="74"/>
      <c r="H286" s="73">
        <f>homedepotledrbr!$AG141</f>
        <v>2</v>
      </c>
      <c r="I286" s="74">
        <f t="shared" si="21"/>
        <v>9.9849999999999994</v>
      </c>
      <c r="J286" s="73"/>
      <c r="K286" s="75">
        <f t="shared" si="22"/>
        <v>68.75</v>
      </c>
      <c r="L286" s="80">
        <f t="shared" si="20"/>
        <v>275.75</v>
      </c>
    </row>
    <row r="287" spans="1:12" x14ac:dyDescent="0.3">
      <c r="A287" s="72" t="str">
        <f>homedepotledrbr!$AA127</f>
        <v>BR30</v>
      </c>
      <c r="B287" s="70"/>
      <c r="C287" s="70">
        <f>homedepotledrbr!$AO127</f>
        <v>100</v>
      </c>
      <c r="D287" s="70">
        <f>homedepotledrbr!$S127</f>
        <v>90</v>
      </c>
      <c r="E287" s="70">
        <f>homedepotledrbr!$AE127</f>
        <v>1500</v>
      </c>
      <c r="F287" s="76">
        <f>homedepotledrbr!$I127</f>
        <v>0</v>
      </c>
      <c r="G287" s="76"/>
      <c r="H287" s="70">
        <f>homedepotledrbr!$AG127</f>
        <v>1</v>
      </c>
      <c r="I287" s="76"/>
      <c r="J287" s="70"/>
      <c r="K287" s="71" t="e">
        <f t="shared" si="22"/>
        <v>#DIV/0!</v>
      </c>
      <c r="L287" s="79" t="e">
        <f t="shared" si="20"/>
        <v>#DIV/0!</v>
      </c>
    </row>
    <row r="288" spans="1:12" x14ac:dyDescent="0.3">
      <c r="A288" s="72" t="str">
        <f>homedepotledrbr!$AA46</f>
        <v>R40</v>
      </c>
      <c r="B288" s="73">
        <f>homedepotledrbr!$AP46</f>
        <v>16.5</v>
      </c>
      <c r="C288" s="73">
        <f>homedepotledrbr!$AO46</f>
        <v>85</v>
      </c>
      <c r="D288" s="73">
        <f>homedepotledrbr!$S46</f>
        <v>80</v>
      </c>
      <c r="E288" s="73">
        <f>homedepotledrbr!$AE46</f>
        <v>1200</v>
      </c>
      <c r="F288" s="74">
        <f>homedepotledrbr!$I46</f>
        <v>11.99</v>
      </c>
      <c r="G288" s="74"/>
      <c r="H288" s="73">
        <f>homedepotledrbr!$AG46</f>
        <v>1</v>
      </c>
      <c r="I288" s="74">
        <f t="shared" si="21"/>
        <v>11.99</v>
      </c>
      <c r="J288" s="73"/>
      <c r="K288" s="75">
        <f t="shared" si="22"/>
        <v>72.727272727272734</v>
      </c>
      <c r="L288" s="80">
        <f t="shared" si="20"/>
        <v>256.72727272727275</v>
      </c>
    </row>
    <row r="289" spans="1:12" x14ac:dyDescent="0.3">
      <c r="A289" s="72" t="str">
        <f>homedepotledrbr!$AA142</f>
        <v>R40</v>
      </c>
      <c r="B289" s="70">
        <f>homedepotledrbr!$AP142</f>
        <v>16.5</v>
      </c>
      <c r="C289" s="70">
        <f>homedepotledrbr!$AO142</f>
        <v>85</v>
      </c>
      <c r="D289" s="70">
        <f>homedepotledrbr!$S142</f>
        <v>80</v>
      </c>
      <c r="E289" s="70">
        <f>homedepotledrbr!$AE142</f>
        <v>1200</v>
      </c>
      <c r="F289" s="76">
        <f>homedepotledrbr!$I142</f>
        <v>11.99</v>
      </c>
      <c r="G289" s="76"/>
      <c r="H289" s="70">
        <f>homedepotledrbr!$AG142</f>
        <v>1</v>
      </c>
      <c r="I289" s="76">
        <f t="shared" si="21"/>
        <v>11.99</v>
      </c>
      <c r="J289" s="70"/>
      <c r="K289" s="71">
        <f t="shared" si="22"/>
        <v>72.727272727272734</v>
      </c>
      <c r="L289" s="79">
        <f t="shared" si="20"/>
        <v>256.72727272727275</v>
      </c>
    </row>
    <row r="290" spans="1:12" x14ac:dyDescent="0.3">
      <c r="A290" s="78" t="str">
        <f>'1000bulbsledrbr'!$P9</f>
        <v>BR40</v>
      </c>
      <c r="B290" s="73">
        <f>'1000bulbsledrbr'!$R9</f>
        <v>17</v>
      </c>
      <c r="C290" s="73">
        <f>'1000bulbsledrbr'!$W9</f>
        <v>85</v>
      </c>
      <c r="D290" s="73">
        <f>'1000bulbsledrbr'!$U9</f>
        <v>80</v>
      </c>
      <c r="E290" s="73">
        <f>'1000bulbsledrbr'!$Q9</f>
        <v>1300</v>
      </c>
      <c r="F290" s="74">
        <f>'1000bulbsledrbr'!$J9</f>
        <v>9.89</v>
      </c>
      <c r="G290" s="74"/>
      <c r="H290" s="73">
        <f>'1000bulbsledrbr'!$T9</f>
        <v>1</v>
      </c>
      <c r="I290" s="74">
        <f t="shared" si="21"/>
        <v>9.89</v>
      </c>
      <c r="J290" s="73" t="str">
        <f>'1000bulbsledrbr'!$X9</f>
        <v>Certified</v>
      </c>
      <c r="K290" s="75">
        <f t="shared" si="22"/>
        <v>76.470588235294116</v>
      </c>
      <c r="L290" s="80">
        <f t="shared" si="20"/>
        <v>260.47058823529414</v>
      </c>
    </row>
    <row r="291" spans="1:12" x14ac:dyDescent="0.3">
      <c r="A291" s="78" t="str">
        <f>'1000bulbsledrbr'!$P16</f>
        <v>BR40</v>
      </c>
      <c r="B291" s="70">
        <f>'1000bulbsledrbr'!$R16</f>
        <v>17</v>
      </c>
      <c r="C291" s="70">
        <f>'1000bulbsledrbr'!$W16</f>
        <v>85</v>
      </c>
      <c r="D291" s="70">
        <f>'1000bulbsledrbr'!$U16</f>
        <v>80</v>
      </c>
      <c r="E291" s="70">
        <f>'1000bulbsledrbr'!$Q16</f>
        <v>1400</v>
      </c>
      <c r="F291" s="76">
        <f>'1000bulbsledrbr'!$J16</f>
        <v>9.44</v>
      </c>
      <c r="G291" s="76"/>
      <c r="H291" s="70">
        <f>'1000bulbsledrbr'!$T16</f>
        <v>1</v>
      </c>
      <c r="I291" s="76">
        <f t="shared" si="21"/>
        <v>9.44</v>
      </c>
      <c r="J291" s="70" t="str">
        <f>'1000bulbsledrbr'!$X16</f>
        <v>Certified</v>
      </c>
      <c r="K291" s="71">
        <f t="shared" si="22"/>
        <v>82.352941176470594</v>
      </c>
      <c r="L291" s="79">
        <f t="shared" si="20"/>
        <v>266.35294117647061</v>
      </c>
    </row>
    <row r="292" spans="1:12" x14ac:dyDescent="0.3">
      <c r="A292" s="78" t="str">
        <f>'1000bulbsledrbr'!$P32</f>
        <v>BR40</v>
      </c>
      <c r="B292" s="73">
        <f>'1000bulbsledrbr'!$R32</f>
        <v>17</v>
      </c>
      <c r="C292" s="73">
        <f>'1000bulbsledrbr'!$W32</f>
        <v>85</v>
      </c>
      <c r="D292" s="73">
        <f>'1000bulbsledrbr'!$U32</f>
        <v>80</v>
      </c>
      <c r="E292" s="73">
        <f>'1000bulbsledrbr'!$Q32</f>
        <v>1400</v>
      </c>
      <c r="F292" s="74">
        <f>'1000bulbsledrbr'!$J32</f>
        <v>5.28</v>
      </c>
      <c r="G292" s="74"/>
      <c r="H292" s="73">
        <f>'1000bulbsledrbr'!$T32</f>
        <v>1</v>
      </c>
      <c r="I292" s="74">
        <f t="shared" si="21"/>
        <v>5.28</v>
      </c>
      <c r="J292" s="73" t="str">
        <f>'1000bulbsledrbr'!$X32</f>
        <v>No</v>
      </c>
      <c r="K292" s="75">
        <f t="shared" si="22"/>
        <v>82.352941176470594</v>
      </c>
      <c r="L292" s="73"/>
    </row>
    <row r="293" spans="1:12" x14ac:dyDescent="0.3">
      <c r="A293" s="72" t="str">
        <f>homedepotledrbr!$AA106</f>
        <v>BR40</v>
      </c>
      <c r="B293" s="70"/>
      <c r="C293" s="70">
        <f>homedepotledrbr!$AO106</f>
        <v>100</v>
      </c>
      <c r="D293" s="70">
        <f>homedepotledrbr!$S106</f>
        <v>80</v>
      </c>
      <c r="E293" s="70">
        <f>homedepotledrbr!$AE106</f>
        <v>1200</v>
      </c>
      <c r="F293" s="76">
        <f>homedepotledrbr!$I106</f>
        <v>0</v>
      </c>
      <c r="G293" s="76"/>
      <c r="H293" s="70">
        <f>homedepotledrbr!$AG106</f>
        <v>1</v>
      </c>
      <c r="I293" s="76"/>
      <c r="J293" s="70"/>
      <c r="K293" s="71" t="e">
        <f t="shared" si="22"/>
        <v>#DIV/0!</v>
      </c>
      <c r="L293" s="79" t="e">
        <f>2.3*D293+K293</f>
        <v>#DIV/0!</v>
      </c>
    </row>
    <row r="294" spans="1:12" x14ac:dyDescent="0.3">
      <c r="A294" s="72" t="str">
        <f>homedepotledrbr!$AA161</f>
        <v>R40</v>
      </c>
      <c r="B294" s="73">
        <f>homedepotledrbr!$AP161</f>
        <v>17</v>
      </c>
      <c r="C294" s="73">
        <f>homedepotledrbr!$AO161</f>
        <v>100</v>
      </c>
      <c r="D294" s="73">
        <f>homedepotledrbr!$S161</f>
        <v>80</v>
      </c>
      <c r="E294" s="73">
        <f>homedepotledrbr!$AE161</f>
        <v>1400</v>
      </c>
      <c r="F294" s="74">
        <f>homedepotledrbr!$I161</f>
        <v>80</v>
      </c>
      <c r="G294" s="74"/>
      <c r="H294" s="73">
        <f>homedepotledrbr!$AG161</f>
        <v>12</v>
      </c>
      <c r="I294" s="74">
        <f t="shared" si="21"/>
        <v>6.666666666666667</v>
      </c>
      <c r="J294" s="73"/>
      <c r="K294" s="75">
        <f t="shared" si="22"/>
        <v>82.352941176470594</v>
      </c>
      <c r="L294" s="80">
        <f>2.3*D294+K294</f>
        <v>266.35294117647061</v>
      </c>
    </row>
    <row r="295" spans="1:12" x14ac:dyDescent="0.3">
      <c r="A295" s="77" t="str">
        <f>miscledbr!$K27</f>
        <v>BR40</v>
      </c>
      <c r="B295" s="70"/>
      <c r="C295" s="70">
        <f>miscledbr!$Q27</f>
        <v>100</v>
      </c>
      <c r="D295" s="70"/>
      <c r="E295" s="70">
        <f>miscledbr!$L27</f>
        <v>1400</v>
      </c>
      <c r="F295" s="76">
        <f>miscledbr!$F27</f>
        <v>0</v>
      </c>
      <c r="G295" s="76"/>
      <c r="H295" s="70">
        <f>miscledbr!$N27</f>
        <v>12</v>
      </c>
      <c r="I295" s="76"/>
      <c r="J295" s="70"/>
      <c r="K295" s="71" t="e">
        <f t="shared" si="22"/>
        <v>#DIV/0!</v>
      </c>
      <c r="L295" s="79" t="e">
        <f>2.3*D295+K295</f>
        <v>#DIV/0!</v>
      </c>
    </row>
    <row r="296" spans="1:12" x14ac:dyDescent="0.3">
      <c r="A296" s="78" t="str">
        <f>'1000bulbsledrbr'!$P62</f>
        <v>R40</v>
      </c>
      <c r="B296" s="73">
        <f>'1000bulbsledrbr'!$R62</f>
        <v>18</v>
      </c>
      <c r="C296" s="73">
        <f>'1000bulbsledrbr'!$W62</f>
        <v>75</v>
      </c>
      <c r="D296" s="73">
        <f>'1000bulbsledrbr'!$U62</f>
        <v>83</v>
      </c>
      <c r="E296" s="73">
        <f>'1000bulbsledrbr'!$Q62</f>
        <v>1100</v>
      </c>
      <c r="F296" s="74">
        <f>'1000bulbsledrbr'!$J62</f>
        <v>4.7699999999999996</v>
      </c>
      <c r="G296" s="74"/>
      <c r="H296" s="73">
        <f>'1000bulbsledrbr'!$T62</f>
        <v>1</v>
      </c>
      <c r="I296" s="74">
        <f t="shared" si="21"/>
        <v>4.7699999999999996</v>
      </c>
      <c r="J296" s="73" t="str">
        <f>'1000bulbsledrbr'!$X62</f>
        <v>No</v>
      </c>
      <c r="K296" s="75">
        <f t="shared" si="22"/>
        <v>61.111111111111114</v>
      </c>
      <c r="L296" s="73"/>
    </row>
    <row r="297" spans="1:12" x14ac:dyDescent="0.3">
      <c r="A297" s="78" t="str">
        <f>'1000bulbsledrbr'!$P68</f>
        <v>R40</v>
      </c>
      <c r="B297" s="70">
        <f>'1000bulbsledrbr'!$R68</f>
        <v>18</v>
      </c>
      <c r="C297" s="70">
        <f>'1000bulbsledrbr'!$W68</f>
        <v>75</v>
      </c>
      <c r="D297" s="70">
        <f>'1000bulbsledrbr'!$U68</f>
        <v>82</v>
      </c>
      <c r="E297" s="70">
        <f>'1000bulbsledrbr'!$Q68</f>
        <v>1100</v>
      </c>
      <c r="F297" s="76">
        <f>'1000bulbsledrbr'!$J68</f>
        <v>4.4800000000000004</v>
      </c>
      <c r="G297" s="76"/>
      <c r="H297" s="70">
        <f>'1000bulbsledrbr'!$T68</f>
        <v>1</v>
      </c>
      <c r="I297" s="76">
        <f t="shared" si="21"/>
        <v>4.4800000000000004</v>
      </c>
      <c r="J297" s="70" t="str">
        <f>'1000bulbsledrbr'!$X68</f>
        <v>No</v>
      </c>
      <c r="K297" s="71">
        <f t="shared" si="22"/>
        <v>61.111111111111114</v>
      </c>
      <c r="L297" s="70"/>
    </row>
    <row r="298" spans="1:12" x14ac:dyDescent="0.3">
      <c r="A298" s="72" t="str">
        <f>homedepotledrbr!$AA14</f>
        <v>BR40</v>
      </c>
      <c r="B298" s="73">
        <f>homedepotledrbr!$AP14</f>
        <v>18</v>
      </c>
      <c r="C298" s="73">
        <f>homedepotledrbr!$AO14</f>
        <v>90</v>
      </c>
      <c r="D298" s="73">
        <f>homedepotledrbr!$S14</f>
        <v>80</v>
      </c>
      <c r="E298" s="73">
        <f>homedepotledrbr!$AE14</f>
        <v>1323</v>
      </c>
      <c r="F298" s="74">
        <f>homedepotledrbr!$I14</f>
        <v>20.97</v>
      </c>
      <c r="G298" s="74"/>
      <c r="H298" s="73">
        <f>homedepotledrbr!$AG14</f>
        <v>2</v>
      </c>
      <c r="I298" s="74">
        <f t="shared" si="21"/>
        <v>10.484999999999999</v>
      </c>
      <c r="J298" s="73"/>
      <c r="K298" s="75">
        <f t="shared" si="22"/>
        <v>73.5</v>
      </c>
      <c r="L298" s="80">
        <f t="shared" ref="L298:L303" si="23">2.3*D298+K298</f>
        <v>257.5</v>
      </c>
    </row>
    <row r="299" spans="1:12" x14ac:dyDescent="0.3">
      <c r="A299" s="72" t="str">
        <f>homedepotledrbr!$AA37</f>
        <v>BR40</v>
      </c>
      <c r="B299" s="70"/>
      <c r="C299" s="70">
        <f>homedepotledrbr!$AO37</f>
        <v>100</v>
      </c>
      <c r="D299" s="70">
        <f>homedepotledrbr!$S37</f>
        <v>81</v>
      </c>
      <c r="E299" s="70">
        <f>homedepotledrbr!$AE37</f>
        <v>1440</v>
      </c>
      <c r="F299" s="76">
        <f>homedepotledrbr!$I37</f>
        <v>0</v>
      </c>
      <c r="G299" s="76"/>
      <c r="H299" s="70">
        <f>homedepotledrbr!$AG37</f>
        <v>1</v>
      </c>
      <c r="I299" s="76"/>
      <c r="J299" s="70"/>
      <c r="K299" s="71" t="e">
        <f t="shared" ref="K299:K303" si="24">E299/B299</f>
        <v>#DIV/0!</v>
      </c>
      <c r="L299" s="79" t="e">
        <f t="shared" si="23"/>
        <v>#DIV/0!</v>
      </c>
    </row>
    <row r="300" spans="1:12" x14ac:dyDescent="0.3">
      <c r="A300" s="78" t="str">
        <f>'1000bulbsledrbr'!$P28</f>
        <v>BR40</v>
      </c>
      <c r="B300" s="73">
        <f>'1000bulbsledrbr'!$R28</f>
        <v>20</v>
      </c>
      <c r="C300" s="73">
        <f>'1000bulbsledrbr'!$W28</f>
        <v>120</v>
      </c>
      <c r="D300" s="73">
        <f>'1000bulbsledrbr'!$U28</f>
        <v>80</v>
      </c>
      <c r="E300" s="73">
        <f>'1000bulbsledrbr'!$Q28</f>
        <v>1750</v>
      </c>
      <c r="F300" s="74">
        <f>'1000bulbsledrbr'!$J28</f>
        <v>4.8600000000000003</v>
      </c>
      <c r="G300" s="74"/>
      <c r="H300" s="73">
        <f>'1000bulbsledrbr'!$T28</f>
        <v>1</v>
      </c>
      <c r="I300" s="74">
        <f t="shared" si="21"/>
        <v>4.8600000000000003</v>
      </c>
      <c r="J300" s="73" t="str">
        <f>'1000bulbsledrbr'!$X28</f>
        <v>Certified</v>
      </c>
      <c r="K300" s="75">
        <f t="shared" si="24"/>
        <v>87.5</v>
      </c>
      <c r="L300" s="80">
        <f t="shared" si="23"/>
        <v>271.5</v>
      </c>
    </row>
    <row r="301" spans="1:12" x14ac:dyDescent="0.3">
      <c r="A301" s="78" t="str">
        <f>'1000bulbsledrbr'!$P48</f>
        <v>BR40</v>
      </c>
      <c r="B301" s="70">
        <f>'1000bulbsledrbr'!$R48</f>
        <v>20</v>
      </c>
      <c r="C301" s="70">
        <f>'1000bulbsledrbr'!$W48</f>
        <v>120</v>
      </c>
      <c r="D301" s="70">
        <f>'1000bulbsledrbr'!$U48</f>
        <v>80</v>
      </c>
      <c r="E301" s="70">
        <f>'1000bulbsledrbr'!$Q48</f>
        <v>1750</v>
      </c>
      <c r="F301" s="76">
        <f>'1000bulbsledrbr'!$J48</f>
        <v>19.989999999999998</v>
      </c>
      <c r="G301" s="76"/>
      <c r="H301" s="70">
        <f>'1000bulbsledrbr'!$T48</f>
        <v>1</v>
      </c>
      <c r="I301" s="76">
        <f t="shared" si="21"/>
        <v>19.989999999999998</v>
      </c>
      <c r="J301" s="70" t="str">
        <f>'1000bulbsledrbr'!$X48</f>
        <v>Certified</v>
      </c>
      <c r="K301" s="71">
        <f t="shared" si="24"/>
        <v>87.5</v>
      </c>
      <c r="L301" s="79">
        <f t="shared" si="23"/>
        <v>271.5</v>
      </c>
    </row>
    <row r="302" spans="1:12" x14ac:dyDescent="0.3">
      <c r="A302" s="78" t="str">
        <f>'1000bulbsledrbr'!$P4</f>
        <v>BR40</v>
      </c>
      <c r="B302" s="73">
        <f>'1000bulbsledrbr'!$R4</f>
        <v>30</v>
      </c>
      <c r="C302" s="73">
        <f>'1000bulbsledrbr'!$W4</f>
        <v>175</v>
      </c>
      <c r="D302" s="73">
        <f>'1000bulbsledrbr'!$U4</f>
        <v>80</v>
      </c>
      <c r="E302" s="73">
        <f>'1000bulbsledrbr'!$Q4</f>
        <v>2650</v>
      </c>
      <c r="F302" s="74">
        <f>'1000bulbsledrbr'!$J4</f>
        <v>26.99</v>
      </c>
      <c r="G302" s="74"/>
      <c r="H302" s="73">
        <f>'1000bulbsledrbr'!$T4</f>
        <v>1</v>
      </c>
      <c r="I302" s="74">
        <f t="shared" si="21"/>
        <v>26.99</v>
      </c>
      <c r="J302" s="73" t="str">
        <f>'1000bulbsledrbr'!$X4</f>
        <v>Certified</v>
      </c>
      <c r="K302" s="75">
        <f t="shared" si="24"/>
        <v>88.333333333333329</v>
      </c>
      <c r="L302" s="80">
        <f t="shared" si="23"/>
        <v>272.33333333333331</v>
      </c>
    </row>
    <row r="303" spans="1:12" x14ac:dyDescent="0.3">
      <c r="A303" s="78" t="str">
        <f>'1000bulbsledrbr'!$P14</f>
        <v>BR40</v>
      </c>
      <c r="B303" s="70">
        <f>'1000bulbsledrbr'!$R14</f>
        <v>30</v>
      </c>
      <c r="C303" s="70">
        <f>'1000bulbsledrbr'!$W14</f>
        <v>175</v>
      </c>
      <c r="D303" s="70">
        <f>'1000bulbsledrbr'!$U14</f>
        <v>80</v>
      </c>
      <c r="E303" s="70">
        <f>'1000bulbsledrbr'!$Q14</f>
        <v>2650</v>
      </c>
      <c r="F303" s="76">
        <f>'1000bulbsledrbr'!$J14</f>
        <v>26.99</v>
      </c>
      <c r="G303" s="76"/>
      <c r="H303" s="70">
        <f>'1000bulbsledrbr'!$T14</f>
        <v>1</v>
      </c>
      <c r="I303" s="76">
        <f t="shared" si="21"/>
        <v>26.99</v>
      </c>
      <c r="J303" s="70" t="str">
        <f>'1000bulbsledrbr'!$X14</f>
        <v>Certified</v>
      </c>
      <c r="K303" s="71">
        <f t="shared" si="24"/>
        <v>88.333333333333329</v>
      </c>
      <c r="L303" s="79">
        <f t="shared" si="23"/>
        <v>272.33333333333331</v>
      </c>
    </row>
    <row r="304" spans="1:12" x14ac:dyDescent="0.3">
      <c r="A304" s="78" t="str">
        <f>miscledbr!K46</f>
        <v>BR40</v>
      </c>
      <c r="B304" s="73">
        <f>miscledbr!M46</f>
        <v>20</v>
      </c>
      <c r="C304" s="73">
        <f>miscledbr!Q46</f>
        <v>120</v>
      </c>
      <c r="D304" s="73">
        <f>homedepotledrbr!$S142</f>
        <v>80</v>
      </c>
      <c r="E304" s="73">
        <f>miscledbr!L46</f>
        <v>1750</v>
      </c>
      <c r="F304" s="74">
        <f>miscledbr!F46</f>
        <v>10.49</v>
      </c>
      <c r="G304" s="74"/>
      <c r="H304" s="73">
        <f>miscledbr!N46</f>
        <v>1</v>
      </c>
      <c r="I304" s="76">
        <f t="shared" si="21"/>
        <v>10.49</v>
      </c>
      <c r="J304" s="74" t="str">
        <f>miscledbr!O46</f>
        <v>Yes</v>
      </c>
      <c r="K304" s="75">
        <f>Table1[[#This Row],[Lumen]]/Table1[[#This Row],[LED wattage]]</f>
        <v>87.5</v>
      </c>
      <c r="L304" s="80">
        <f t="shared" ref="L304:L305" si="25">2.3*D304+K304</f>
        <v>271.5</v>
      </c>
    </row>
    <row r="305" spans="1:14" x14ac:dyDescent="0.3">
      <c r="A305" s="78" t="str">
        <f>miscledbr!K47</f>
        <v>BR40</v>
      </c>
      <c r="B305" s="73">
        <f>miscledbr!M47</f>
        <v>20</v>
      </c>
      <c r="C305" s="73">
        <f>miscledbr!Q47</f>
        <v>120</v>
      </c>
      <c r="D305" s="73">
        <f>homedepotledrbr!$S143</f>
        <v>80</v>
      </c>
      <c r="E305" s="73">
        <f>miscledbr!L47</f>
        <v>1750</v>
      </c>
      <c r="F305" s="74">
        <f>miscledbr!F47</f>
        <v>19.989999999999998</v>
      </c>
      <c r="G305" s="74"/>
      <c r="H305" s="73">
        <f>miscledbr!N47</f>
        <v>1</v>
      </c>
      <c r="I305" s="76">
        <f t="shared" si="21"/>
        <v>19.989999999999998</v>
      </c>
      <c r="J305" s="74" t="str">
        <f>miscledbr!O47</f>
        <v>Yes</v>
      </c>
      <c r="K305" s="75">
        <f>Table1[[#This Row],[Lumen]]/Table1[[#This Row],[LED wattage]]</f>
        <v>87.5</v>
      </c>
      <c r="L305" s="80">
        <f t="shared" si="25"/>
        <v>271.5</v>
      </c>
    </row>
    <row r="306" spans="1:14" x14ac:dyDescent="0.3">
      <c r="A306" s="78" t="str">
        <f>miscledbr!K48</f>
        <v>BR40</v>
      </c>
      <c r="B306" s="73">
        <f>miscledbr!M48</f>
        <v>20</v>
      </c>
      <c r="C306" s="73">
        <f>miscledbr!Q48</f>
        <v>120</v>
      </c>
      <c r="D306" s="73">
        <f>homedepotledrbr!$S144</f>
        <v>80</v>
      </c>
      <c r="E306" s="73">
        <f>miscledbr!L48</f>
        <v>1750</v>
      </c>
      <c r="F306" s="74">
        <f>miscledbr!F48</f>
        <v>25</v>
      </c>
      <c r="G306" s="74"/>
      <c r="H306" s="73">
        <f>miscledbr!N48</f>
        <v>1</v>
      </c>
      <c r="I306" s="76">
        <f t="shared" si="21"/>
        <v>25</v>
      </c>
      <c r="J306" s="74" t="str">
        <f>miscledbr!O48</f>
        <v>Yes</v>
      </c>
      <c r="K306" s="75">
        <f>Table1[[#This Row],[Lumen]]/Table1[[#This Row],[LED wattage]]</f>
        <v>87.5</v>
      </c>
      <c r="L306" s="80">
        <f t="shared" ref="L306" si="26">2.3*D306+K306</f>
        <v>271.5</v>
      </c>
    </row>
    <row r="307" spans="1:14" x14ac:dyDescent="0.3">
      <c r="A307" s="78" t="str">
        <f>miscledbr!K49</f>
        <v>BR40</v>
      </c>
      <c r="B307" s="73">
        <f>miscledbr!M49</f>
        <v>18</v>
      </c>
      <c r="C307" s="73">
        <f>miscledbr!Q49</f>
        <v>120</v>
      </c>
      <c r="D307" s="73">
        <f>homedepotledrbr!$S145</f>
        <v>80</v>
      </c>
      <c r="E307" s="73">
        <f>miscledbr!L49</f>
        <v>1230</v>
      </c>
      <c r="F307" s="74">
        <f>miscledbr!F49</f>
        <v>14.82</v>
      </c>
      <c r="G307" s="74"/>
      <c r="H307" s="73">
        <f>miscledbr!N49</f>
        <v>1</v>
      </c>
      <c r="I307" s="76">
        <f t="shared" si="21"/>
        <v>14.82</v>
      </c>
      <c r="J307" s="74" t="str">
        <f>miscledbr!O49</f>
        <v>No</v>
      </c>
      <c r="K307" s="75">
        <f>E307/B307</f>
        <v>68.333333333333329</v>
      </c>
      <c r="L307" s="80">
        <f>2.3*D307+K307</f>
        <v>252.33333333333331</v>
      </c>
    </row>
    <row r="308" spans="1:14" x14ac:dyDescent="0.3">
      <c r="A308" s="78" t="str">
        <f>miscledbr!K50</f>
        <v>BR40</v>
      </c>
      <c r="B308" s="73">
        <f>miscledbr!M50</f>
        <v>18</v>
      </c>
      <c r="C308" s="73">
        <f>miscledbr!Q50</f>
        <v>120</v>
      </c>
      <c r="D308" s="73">
        <f>homedepotledrbr!$S146</f>
        <v>90</v>
      </c>
      <c r="E308" s="73">
        <f>miscledbr!L50</f>
        <v>1320</v>
      </c>
      <c r="F308" s="74">
        <f>miscledbr!F50</f>
        <v>11.56</v>
      </c>
      <c r="G308" s="74"/>
      <c r="H308" s="73">
        <f>miscledbr!N50</f>
        <v>1</v>
      </c>
      <c r="I308" s="76">
        <f t="shared" si="21"/>
        <v>11.56</v>
      </c>
      <c r="J308" s="74" t="str">
        <f>miscledbr!O50</f>
        <v>No</v>
      </c>
      <c r="K308" s="75">
        <f>E308/B308</f>
        <v>73.333333333333329</v>
      </c>
      <c r="L308" s="80">
        <f>2.3*D308+K308</f>
        <v>280.33333333333331</v>
      </c>
    </row>
    <row r="309" spans="1:14" x14ac:dyDescent="0.3">
      <c r="A309" s="78" t="str">
        <f>'1000bulbsledrbr'!P76</f>
        <v>BR40</v>
      </c>
      <c r="B309" s="73">
        <f>'1000bulbsledrbr'!R76</f>
        <v>17</v>
      </c>
      <c r="C309" s="73">
        <f>'1000bulbsledrbr'!W76</f>
        <v>85</v>
      </c>
      <c r="D309" s="73">
        <f>'1000bulbsledrbr'!U76</f>
        <v>80</v>
      </c>
      <c r="E309" s="73">
        <f>'1000bulbsledrbr'!Q76</f>
        <v>1400</v>
      </c>
      <c r="F309" s="74">
        <f>'1000bulbsledrbr'!J76</f>
        <v>13.09</v>
      </c>
      <c r="G309" s="74"/>
      <c r="H309" s="73">
        <f>'1000bulbsledrbr'!S76</f>
        <v>1</v>
      </c>
      <c r="I309" s="74">
        <f>Table1[[#This Row],[Price shown]]</f>
        <v>13.09</v>
      </c>
      <c r="J309" s="73" t="str">
        <f>'1000bulbsledrbr'!X76</f>
        <v>Certified</v>
      </c>
      <c r="K309" s="75">
        <f>Table1[[#This Row],[Lumen]]/Table1[[#This Row],[LED wattage]]</f>
        <v>82.352941176470594</v>
      </c>
      <c r="L309" s="80">
        <f t="shared" ref="L309:L311" si="27">2.3*D309+K309</f>
        <v>266.35294117647061</v>
      </c>
      <c r="N309" s="5"/>
    </row>
    <row r="310" spans="1:14" x14ac:dyDescent="0.3">
      <c r="A310" s="119" t="str">
        <f>'1000bulbsledrbr'!P77</f>
        <v>BR40</v>
      </c>
      <c r="B310" s="73">
        <f>'1000bulbsledrbr'!R77</f>
        <v>17</v>
      </c>
      <c r="C310" s="73">
        <f>'1000bulbsledrbr'!W77</f>
        <v>85</v>
      </c>
      <c r="D310" s="73">
        <f>'1000bulbsledrbr'!U77</f>
        <v>80</v>
      </c>
      <c r="E310" s="73">
        <f>'1000bulbsledrbr'!Q77</f>
        <v>1400</v>
      </c>
      <c r="F310" s="74">
        <f>'1000bulbsledrbr'!J77</f>
        <v>9.44</v>
      </c>
      <c r="G310" s="74"/>
      <c r="H310" s="73">
        <f>'1000bulbsledrbr'!S77</f>
        <v>1</v>
      </c>
      <c r="I310" s="74">
        <f>Table1[[#This Row],[Price shown]]</f>
        <v>9.44</v>
      </c>
      <c r="J310" s="73" t="str">
        <f>'1000bulbsledrbr'!X77</f>
        <v>Certified</v>
      </c>
      <c r="K310" s="75">
        <f>Table1[[#This Row],[Lumen]]/Table1[[#This Row],[LED wattage]]</f>
        <v>82.352941176470594</v>
      </c>
      <c r="L310" s="80">
        <f t="shared" si="27"/>
        <v>266.35294117647061</v>
      </c>
      <c r="N310" s="2"/>
    </row>
    <row r="311" spans="1:14" x14ac:dyDescent="0.3">
      <c r="A311" s="119" t="str">
        <f>'1000bulbsledrbr'!P78</f>
        <v>BR40</v>
      </c>
      <c r="B311" s="73">
        <f>'1000bulbsledrbr'!R78</f>
        <v>17</v>
      </c>
      <c r="C311" s="73">
        <f>'1000bulbsledrbr'!W78</f>
        <v>85</v>
      </c>
      <c r="D311" s="73">
        <f>'1000bulbsledrbr'!U78</f>
        <v>80</v>
      </c>
      <c r="E311" s="73">
        <f>'1000bulbsledrbr'!Q78</f>
        <v>1400</v>
      </c>
      <c r="F311" s="74">
        <f>'1000bulbsledrbr'!J78</f>
        <v>10.15</v>
      </c>
      <c r="G311" s="74"/>
      <c r="H311" s="73">
        <f>'1000bulbsledrbr'!S78</f>
        <v>1</v>
      </c>
      <c r="I311" s="74">
        <f>Table1[[#This Row],[Price shown]]</f>
        <v>10.15</v>
      </c>
      <c r="J311" s="73" t="str">
        <f>'1000bulbsledrbr'!X78</f>
        <v>Certified</v>
      </c>
      <c r="K311" s="75">
        <f>Table1[[#This Row],[Lumen]]/Table1[[#This Row],[LED wattage]]</f>
        <v>82.352941176470594</v>
      </c>
      <c r="L311" s="80">
        <f t="shared" si="27"/>
        <v>266.35294117647061</v>
      </c>
      <c r="N311" s="2"/>
    </row>
    <row r="312" spans="1:14" x14ac:dyDescent="0.3">
      <c r="A312" s="78"/>
      <c r="B312" s="73"/>
      <c r="C312" s="73"/>
      <c r="D312" s="73"/>
      <c r="E312" s="73"/>
      <c r="F312" s="74"/>
      <c r="G312" s="74"/>
      <c r="H312" s="73"/>
      <c r="I312" s="74"/>
      <c r="J312" s="73"/>
      <c r="K312" s="75"/>
      <c r="L312" s="80"/>
      <c r="N312" s="2"/>
    </row>
    <row r="313" spans="1:14" x14ac:dyDescent="0.3">
      <c r="A313" s="78"/>
      <c r="B313" s="73"/>
      <c r="C313" s="73"/>
      <c r="D313" s="73"/>
      <c r="E313" s="73"/>
      <c r="F313" s="74"/>
      <c r="G313" s="74"/>
      <c r="H313" s="73"/>
      <c r="I313" s="74"/>
      <c r="J313" s="73"/>
      <c r="K313" s="75"/>
      <c r="L313" s="80"/>
    </row>
  </sheetData>
  <sortState ref="A2:J306">
    <sortCondition ref="B2:B306"/>
  </sortState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P76"/>
  <sheetViews>
    <sheetView topLeftCell="A37" workbookViewId="0">
      <selection activeCell="J28" sqref="J28"/>
    </sheetView>
  </sheetViews>
  <sheetFormatPr defaultRowHeight="14.4" x14ac:dyDescent="0.3"/>
  <cols>
    <col min="1" max="1" width="12.33203125" customWidth="1"/>
    <col min="2" max="2" width="13.21875" customWidth="1"/>
    <col min="3" max="3" width="20" customWidth="1"/>
    <col min="6" max="6" width="13.33203125" customWidth="1"/>
    <col min="7" max="7" width="15.44140625" customWidth="1"/>
    <col min="8" max="8" width="15.109375" customWidth="1"/>
    <col min="13" max="13" width="13.88671875" bestFit="1" customWidth="1"/>
    <col min="14" max="14" width="23.33203125" bestFit="1" customWidth="1"/>
    <col min="15" max="15" width="12.33203125" bestFit="1" customWidth="1"/>
    <col min="16" max="16" width="13.6640625" customWidth="1"/>
  </cols>
  <sheetData>
    <row r="1" spans="1:16" s="5" customFormat="1" x14ac:dyDescent="0.3">
      <c r="A1" s="84" t="s">
        <v>2197</v>
      </c>
      <c r="B1" s="84" t="s">
        <v>2194</v>
      </c>
      <c r="C1" s="84" t="s">
        <v>2195</v>
      </c>
      <c r="D1" s="84" t="s">
        <v>2196</v>
      </c>
      <c r="E1" s="84" t="s">
        <v>2198</v>
      </c>
      <c r="F1" s="84" t="s">
        <v>2200</v>
      </c>
      <c r="G1" s="84" t="s">
        <v>2199</v>
      </c>
      <c r="H1" s="84" t="s">
        <v>2201</v>
      </c>
    </row>
    <row r="2" spans="1:16" x14ac:dyDescent="0.3">
      <c r="A2" s="9" t="str">
        <f>'1000bulbscflrbr'!$O16</f>
        <v>R20</v>
      </c>
      <c r="B2">
        <f>'1000bulbscflrbr'!$Q16</f>
        <v>9</v>
      </c>
      <c r="C2">
        <f>'1000bulbscflrbr'!$V16</f>
        <v>25</v>
      </c>
      <c r="D2">
        <f>IF('1000bulbscflrbr'!$T16="","",'1000bulbscflrbr'!$T16)</f>
        <v>82</v>
      </c>
      <c r="E2">
        <f>'1000bulbscflrbr'!$P16</f>
        <v>400</v>
      </c>
      <c r="F2" s="2">
        <f>'1000bulbscflrbr'!$I16</f>
        <v>4.42</v>
      </c>
      <c r="G2">
        <f>'1000bulbscflrbr'!$S16</f>
        <v>1</v>
      </c>
      <c r="H2" s="2">
        <f t="shared" ref="H2:H45" si="0">F2/G2</f>
        <v>4.42</v>
      </c>
    </row>
    <row r="3" spans="1:16" x14ac:dyDescent="0.3">
      <c r="A3" s="9" t="str">
        <f>'1000bulbscflrbr'!$O3</f>
        <v>R20</v>
      </c>
      <c r="B3">
        <f>'1000bulbscflrbr'!$Q3</f>
        <v>14</v>
      </c>
      <c r="C3">
        <f>'1000bulbscflrbr'!$V3</f>
        <v>40</v>
      </c>
      <c r="D3">
        <f>IF('1000bulbscflrbr'!$T3="","",'1000bulbscflrbr'!$T3)</f>
        <v>80</v>
      </c>
      <c r="E3">
        <f>'1000bulbscflrbr'!$P3</f>
        <v>470</v>
      </c>
      <c r="F3" s="2">
        <f>'1000bulbscflrbr'!$I3</f>
        <v>4.8600000000000003</v>
      </c>
      <c r="G3">
        <f>'1000bulbscflrbr'!$S18</f>
        <v>1</v>
      </c>
      <c r="H3" s="2">
        <f t="shared" si="0"/>
        <v>4.8600000000000003</v>
      </c>
      <c r="M3" s="13" t="s">
        <v>2202</v>
      </c>
      <c r="N3" s="13" t="s">
        <v>2205</v>
      </c>
      <c r="O3" s="14" t="s">
        <v>2215</v>
      </c>
      <c r="P3" s="14">
        <f>AVERAGE(H2:H8)</f>
        <v>4.9399999999999995</v>
      </c>
    </row>
    <row r="4" spans="1:16" x14ac:dyDescent="0.3">
      <c r="A4" s="9" t="str">
        <f>'1000bulbscflrbr'!$O12</f>
        <v>R20</v>
      </c>
      <c r="B4">
        <f>'1000bulbscflrbr'!$Q12</f>
        <v>14</v>
      </c>
      <c r="C4">
        <f>'1000bulbscflrbr'!$V12</f>
        <v>40</v>
      </c>
      <c r="D4">
        <f>IF('1000bulbscflrbr'!$T12="","",'1000bulbscflrbr'!$T12)</f>
        <v>80</v>
      </c>
      <c r="E4">
        <f>'1000bulbscflrbr'!$P12</f>
        <v>470</v>
      </c>
      <c r="F4" s="2">
        <f>'1000bulbscflrbr'!$I12</f>
        <v>5.21</v>
      </c>
      <c r="G4">
        <f>'1000bulbscflrbr'!$S20</f>
        <v>1</v>
      </c>
      <c r="H4" s="2">
        <f t="shared" si="0"/>
        <v>5.21</v>
      </c>
      <c r="M4" s="13" t="s">
        <v>2203</v>
      </c>
      <c r="N4" s="15" t="s">
        <v>2207</v>
      </c>
      <c r="O4" s="13" t="s">
        <v>2217</v>
      </c>
      <c r="P4" s="14">
        <f>AVERAGE(H9:H25)</f>
        <v>5.7150490196078412</v>
      </c>
    </row>
    <row r="5" spans="1:16" x14ac:dyDescent="0.3">
      <c r="A5" s="9" t="str">
        <f>'1000bulbscflrbr'!$O2</f>
        <v>R20</v>
      </c>
      <c r="B5">
        <f>'1000bulbscflrbr'!$Q2</f>
        <v>14</v>
      </c>
      <c r="C5">
        <f>'1000bulbscflrbr'!$V2</f>
        <v>50</v>
      </c>
      <c r="D5">
        <f>IF('1000bulbscflrbr'!$T2="","",'1000bulbscflrbr'!$T2)</f>
        <v>82</v>
      </c>
      <c r="E5">
        <f>'1000bulbscflrbr'!$P2</f>
        <v>500</v>
      </c>
      <c r="F5" s="2">
        <f>'1000bulbscflrbr'!$I2</f>
        <v>4.29</v>
      </c>
      <c r="G5">
        <f>'1000bulbscflrbr'!$S17</f>
        <v>1</v>
      </c>
      <c r="H5" s="2">
        <f t="shared" si="0"/>
        <v>4.29</v>
      </c>
      <c r="M5" s="13" t="s">
        <v>2204</v>
      </c>
      <c r="N5" s="13" t="s">
        <v>2206</v>
      </c>
      <c r="O5" s="14" t="s">
        <v>2216</v>
      </c>
      <c r="P5" s="14">
        <f>AVERAGE(H26:H45)</f>
        <v>8.3909210526315814</v>
      </c>
    </row>
    <row r="6" spans="1:16" x14ac:dyDescent="0.3">
      <c r="A6" s="9" t="str">
        <f>'1000bulbscflrbr'!$O5</f>
        <v>R20</v>
      </c>
      <c r="B6">
        <f>'1000bulbscflrbr'!$Q5</f>
        <v>14</v>
      </c>
      <c r="C6">
        <f>'1000bulbscflrbr'!$V5</f>
        <v>50</v>
      </c>
      <c r="D6">
        <f>IF('1000bulbscflrbr'!$T5="","",'1000bulbscflrbr'!$T5)</f>
        <v>82</v>
      </c>
      <c r="E6">
        <f>'1000bulbscflrbr'!$P5</f>
        <v>500</v>
      </c>
      <c r="F6" s="2">
        <f>'1000bulbscflrbr'!$I5</f>
        <v>4.6100000000000003</v>
      </c>
      <c r="G6">
        <f>'1000bulbscflrbr'!$S19</f>
        <v>1</v>
      </c>
      <c r="H6" s="2">
        <f t="shared" si="0"/>
        <v>4.6100000000000003</v>
      </c>
    </row>
    <row r="7" spans="1:16" x14ac:dyDescent="0.3">
      <c r="A7" s="9" t="str">
        <f>'1000bulbscflrbr'!$O18</f>
        <v>R20</v>
      </c>
      <c r="B7">
        <f>'1000bulbscflrbr'!$Q18</f>
        <v>14</v>
      </c>
      <c r="C7">
        <f>'1000bulbscflrbr'!$V18</f>
        <v>50</v>
      </c>
      <c r="D7">
        <f>IF('1000bulbscflrbr'!$T18="","",'1000bulbscflrbr'!$T18)</f>
        <v>82</v>
      </c>
      <c r="E7">
        <f>'1000bulbscflrbr'!$P18</f>
        <v>495</v>
      </c>
      <c r="F7" s="2">
        <f>'1000bulbscflrbr'!$I18</f>
        <v>4.4800000000000004</v>
      </c>
      <c r="G7">
        <f>'1000bulbscflrbr'!$S21</f>
        <v>1</v>
      </c>
      <c r="H7" s="2">
        <f t="shared" si="0"/>
        <v>4.4800000000000004</v>
      </c>
    </row>
    <row r="8" spans="1:16" x14ac:dyDescent="0.3">
      <c r="A8" s="8" t="str">
        <f>homedepotcflrbr!$V2</f>
        <v>R20</v>
      </c>
      <c r="B8" s="10">
        <f>homedepotcflrbr!$AD2</f>
        <v>14</v>
      </c>
      <c r="C8" s="10">
        <f>homedepotcflrbr!$AE2</f>
        <v>50</v>
      </c>
      <c r="D8" s="10">
        <f>homedepotcflrbr!$P2</f>
        <v>82</v>
      </c>
      <c r="E8" s="10">
        <f>homedepotcflrbr!$Y2</f>
        <v>530</v>
      </c>
      <c r="F8" s="12">
        <f>homedepotcflrbr!$G2/100</f>
        <v>6.71</v>
      </c>
      <c r="G8">
        <f>homedepotcflrbr!$Z2</f>
        <v>1</v>
      </c>
      <c r="H8" s="2">
        <f t="shared" si="0"/>
        <v>6.71</v>
      </c>
    </row>
    <row r="9" spans="1:16" x14ac:dyDescent="0.3">
      <c r="A9" s="8" t="str">
        <f>homedepotcflrbr!$V3</f>
        <v>R30</v>
      </c>
      <c r="B9" s="10">
        <f>homedepotcflrbr!$AD3</f>
        <v>14</v>
      </c>
      <c r="C9" s="10">
        <f>homedepotcflrbr!$AE3</f>
        <v>65</v>
      </c>
      <c r="D9" s="10">
        <f>homedepotcflrbr!$P3</f>
        <v>82</v>
      </c>
      <c r="E9" s="10">
        <f>homedepotcflrbr!$Y3</f>
        <v>640</v>
      </c>
      <c r="F9" s="12">
        <f>homedepotcflrbr!$G3/100</f>
        <v>4.88</v>
      </c>
      <c r="G9">
        <f>homedepotcflrbr!$Z3</f>
        <v>2</v>
      </c>
      <c r="H9" s="2">
        <f t="shared" si="0"/>
        <v>2.44</v>
      </c>
    </row>
    <row r="10" spans="1:16" x14ac:dyDescent="0.3">
      <c r="A10" s="7" t="str">
        <f>lowescflrbr!$J2</f>
        <v>BR30</v>
      </c>
      <c r="B10">
        <f>lowescflrbr!$K2</f>
        <v>15</v>
      </c>
      <c r="C10">
        <f>lowescflrbr!$O2</f>
        <v>65</v>
      </c>
      <c r="D10" t="str">
        <f>IF(lowescflrbr!$R2="","",lowescflrbr!$R2)</f>
        <v/>
      </c>
      <c r="E10">
        <f>lowescflrbr!$S2</f>
        <v>750</v>
      </c>
      <c r="F10" s="2">
        <f>lowescflrbr!$F2</f>
        <v>18.54</v>
      </c>
      <c r="G10">
        <f>lowescflrbr!$L2</f>
        <v>6</v>
      </c>
      <c r="H10" s="2">
        <f t="shared" si="0"/>
        <v>3.09</v>
      </c>
    </row>
    <row r="11" spans="1:16" x14ac:dyDescent="0.3">
      <c r="A11" s="8" t="str">
        <f>homedepotcflrbr!$V4</f>
        <v>BR30</v>
      </c>
      <c r="B11" s="10">
        <f>homedepotcflrbr!$AD4</f>
        <v>15</v>
      </c>
      <c r="C11" s="10">
        <f>homedepotcflrbr!$AE4</f>
        <v>65</v>
      </c>
      <c r="D11" s="10">
        <f>homedepotcflrbr!$P4</f>
        <v>82</v>
      </c>
      <c r="E11" s="10">
        <f>homedepotcflrbr!$Y4</f>
        <v>650</v>
      </c>
      <c r="F11" s="12">
        <f>homedepotcflrbr!$G4/100</f>
        <v>4.88</v>
      </c>
      <c r="G11">
        <f>homedepotcflrbr!$Z4</f>
        <v>2</v>
      </c>
      <c r="H11" s="2">
        <f t="shared" si="0"/>
        <v>2.44</v>
      </c>
    </row>
    <row r="12" spans="1:16" x14ac:dyDescent="0.3">
      <c r="A12" s="8" t="str">
        <f>homedepotcflrbr!$V5</f>
        <v>BR30</v>
      </c>
      <c r="B12" s="10">
        <f>homedepotcflrbr!$AD5</f>
        <v>15</v>
      </c>
      <c r="C12" s="10">
        <f>homedepotcflrbr!$AE5</f>
        <v>65</v>
      </c>
      <c r="D12" s="10">
        <f>homedepotcflrbr!$P5</f>
        <v>82</v>
      </c>
      <c r="E12" s="10">
        <f>homedepotcflrbr!$Y5</f>
        <v>650</v>
      </c>
      <c r="F12" s="12">
        <f>homedepotcflrbr!$G5/100</f>
        <v>11.41</v>
      </c>
      <c r="G12">
        <f>homedepotcflrbr!$Z5</f>
        <v>2</v>
      </c>
      <c r="H12" s="2">
        <f t="shared" si="0"/>
        <v>5.7050000000000001</v>
      </c>
    </row>
    <row r="13" spans="1:16" x14ac:dyDescent="0.3">
      <c r="A13" s="8" t="str">
        <f>homedepotcflrbr!$V9</f>
        <v>R30</v>
      </c>
      <c r="B13" s="10">
        <f>homedepotcflrbr!$AD9</f>
        <v>15</v>
      </c>
      <c r="C13" s="10">
        <f>homedepotcflrbr!$AE9</f>
        <v>65</v>
      </c>
      <c r="D13" s="10">
        <f>homedepotcflrbr!$P9</f>
        <v>70</v>
      </c>
      <c r="E13" s="10">
        <f>homedepotcflrbr!$Y9</f>
        <v>660</v>
      </c>
      <c r="F13" s="12">
        <f>homedepotcflrbr!$G9/100</f>
        <v>10.84</v>
      </c>
      <c r="G13">
        <f>homedepotcflrbr!$Z9</f>
        <v>1</v>
      </c>
      <c r="H13" s="2">
        <f t="shared" si="0"/>
        <v>10.84</v>
      </c>
    </row>
    <row r="14" spans="1:16" x14ac:dyDescent="0.3">
      <c r="A14" s="8" t="str">
        <f>homedepotcflrbr!$V15</f>
        <v>BR30</v>
      </c>
      <c r="B14" s="10">
        <f>homedepotcflrbr!$AD15</f>
        <v>15</v>
      </c>
      <c r="C14" s="10">
        <f>homedepotcflrbr!$AE15</f>
        <v>65</v>
      </c>
      <c r="D14" s="10">
        <f>homedepotcflrbr!$P15</f>
        <v>80</v>
      </c>
      <c r="E14" s="10">
        <f>homedepotcflrbr!$Y15</f>
        <v>750</v>
      </c>
      <c r="F14" s="12">
        <f>homedepotcflrbr!$G15/100</f>
        <v>22.97</v>
      </c>
      <c r="G14">
        <f>homedepotcflrbr!$Z15</f>
        <v>6</v>
      </c>
      <c r="H14" s="2">
        <f t="shared" si="0"/>
        <v>3.8283333333333331</v>
      </c>
    </row>
    <row r="15" spans="1:16" x14ac:dyDescent="0.3">
      <c r="A15" s="8" t="str">
        <f>homedepotcflrbr!$V16</f>
        <v>R30</v>
      </c>
      <c r="B15" s="10">
        <f>homedepotcflrbr!$AD16</f>
        <v>15</v>
      </c>
      <c r="C15" s="10">
        <f>homedepotcflrbr!$AE16</f>
        <v>65</v>
      </c>
      <c r="D15" s="10">
        <f>homedepotcflrbr!$P16</f>
        <v>82</v>
      </c>
      <c r="E15" s="10">
        <f>homedepotcflrbr!$Y16</f>
        <v>650</v>
      </c>
      <c r="F15" s="12">
        <f>homedepotcflrbr!$G16/100</f>
        <v>14.88</v>
      </c>
      <c r="G15">
        <f>homedepotcflrbr!$Z16</f>
        <v>2</v>
      </c>
      <c r="H15" s="2">
        <f t="shared" si="0"/>
        <v>7.44</v>
      </c>
    </row>
    <row r="16" spans="1:16" x14ac:dyDescent="0.3">
      <c r="A16" s="9" t="str">
        <f>'1000bulbscflrbr'!$O17</f>
        <v>BR30</v>
      </c>
      <c r="B16">
        <f>'1000bulbscflrbr'!$Q17</f>
        <v>16</v>
      </c>
      <c r="C16">
        <f>'1000bulbscflrbr'!$V17</f>
        <v>65</v>
      </c>
      <c r="D16">
        <f>IF('1000bulbscflrbr'!$T17="","",'1000bulbscflrbr'!$T17)</f>
        <v>82</v>
      </c>
      <c r="E16">
        <f>'1000bulbscflrbr'!$P17</f>
        <v>750</v>
      </c>
      <c r="F16" s="2">
        <f>'1000bulbscflrbr'!$I17</f>
        <v>6.3</v>
      </c>
      <c r="G16">
        <f>'1000bulbscflrbr'!$S17</f>
        <v>1</v>
      </c>
      <c r="H16" s="2">
        <f t="shared" si="0"/>
        <v>6.3</v>
      </c>
    </row>
    <row r="17" spans="1:8" x14ac:dyDescent="0.3">
      <c r="A17" s="9" t="str">
        <f>'1000bulbscflrbr'!$O20</f>
        <v>R30</v>
      </c>
      <c r="B17">
        <f>'1000bulbscflrbr'!$Q20</f>
        <v>16</v>
      </c>
      <c r="C17">
        <f>'1000bulbscflrbr'!$V20</f>
        <v>65</v>
      </c>
      <c r="D17">
        <f>IF('1000bulbscflrbr'!$T20="","",'1000bulbscflrbr'!$T20)</f>
        <v>82</v>
      </c>
      <c r="E17">
        <f>'1000bulbscflrbr'!$P20</f>
        <v>750</v>
      </c>
      <c r="F17" s="2">
        <f>'1000bulbscflrbr'!$I20</f>
        <v>3.3</v>
      </c>
      <c r="G17">
        <f>'1000bulbscflrbr'!$S18</f>
        <v>1</v>
      </c>
      <c r="H17" s="2">
        <f t="shared" si="0"/>
        <v>3.3</v>
      </c>
    </row>
    <row r="18" spans="1:8" x14ac:dyDescent="0.3">
      <c r="A18" s="9" t="str">
        <f>'1000bulbscflrbr'!$O22</f>
        <v>R30</v>
      </c>
      <c r="B18">
        <f>'1000bulbscflrbr'!$Q22</f>
        <v>16</v>
      </c>
      <c r="C18">
        <f>'1000bulbscflrbr'!$V22</f>
        <v>65</v>
      </c>
      <c r="D18">
        <f>IF('1000bulbscflrbr'!$T22="","",'1000bulbscflrbr'!$T22)</f>
        <v>82</v>
      </c>
      <c r="E18">
        <f>'1000bulbscflrbr'!$P22</f>
        <v>750</v>
      </c>
      <c r="F18" s="2">
        <f>'1000bulbscflrbr'!$I22</f>
        <v>3.3</v>
      </c>
      <c r="G18">
        <f>'1000bulbscflrbr'!$S19</f>
        <v>1</v>
      </c>
      <c r="H18" s="2">
        <f t="shared" si="0"/>
        <v>3.3</v>
      </c>
    </row>
    <row r="19" spans="1:8" x14ac:dyDescent="0.3">
      <c r="A19" s="8" t="str">
        <f>homedepotcflrbr!$V13</f>
        <v>BR30</v>
      </c>
      <c r="B19" s="10">
        <f>homedepotcflrbr!$AD13</f>
        <v>16</v>
      </c>
      <c r="C19" s="10">
        <f>homedepotcflrbr!$AE13</f>
        <v>65</v>
      </c>
      <c r="D19" s="10">
        <f>homedepotcflrbr!$P13</f>
        <v>82</v>
      </c>
      <c r="E19" s="10">
        <f>homedepotcflrbr!$Y13</f>
        <v>700</v>
      </c>
      <c r="F19" s="12">
        <f>homedepotcflrbr!$G13/100</f>
        <v>7.35</v>
      </c>
      <c r="G19">
        <f>homedepotcflrbr!$Z13</f>
        <v>2</v>
      </c>
      <c r="H19" s="2">
        <f t="shared" si="0"/>
        <v>3.6749999999999998</v>
      </c>
    </row>
    <row r="20" spans="1:8" x14ac:dyDescent="0.3">
      <c r="A20" s="8" t="str">
        <f>homedepotcflrbr!$V11</f>
        <v>R30</v>
      </c>
      <c r="B20" s="10">
        <f>homedepotcflrbr!$AD11</f>
        <v>20</v>
      </c>
      <c r="C20" s="10">
        <f>homedepotcflrbr!$AE11</f>
        <v>65</v>
      </c>
      <c r="D20" s="10">
        <f>homedepotcflrbr!$P11</f>
        <v>82</v>
      </c>
      <c r="E20" s="10">
        <f>homedepotcflrbr!$Y11</f>
        <v>930</v>
      </c>
      <c r="F20" s="12">
        <f>homedepotcflrbr!$G11/100</f>
        <v>47.17</v>
      </c>
      <c r="G20">
        <f>homedepotcflrbr!$Z11</f>
        <v>4</v>
      </c>
      <c r="H20" s="2">
        <f t="shared" si="0"/>
        <v>11.7925</v>
      </c>
    </row>
    <row r="21" spans="1:8" x14ac:dyDescent="0.3">
      <c r="A21" s="9" t="str">
        <f>'1000bulbscflrbr'!$O10</f>
        <v>R40</v>
      </c>
      <c r="B21">
        <f>'1000bulbscflrbr'!$Q10</f>
        <v>20</v>
      </c>
      <c r="C21">
        <f>'1000bulbscflrbr'!$V10</f>
        <v>70</v>
      </c>
      <c r="D21">
        <f>IF('1000bulbscflrbr'!$T10="","",'1000bulbscflrbr'!$T10)</f>
        <v>80</v>
      </c>
      <c r="E21">
        <f>'1000bulbscflrbr'!$P10</f>
        <v>900</v>
      </c>
      <c r="F21" s="2">
        <f>'1000bulbscflrbr'!$I10</f>
        <v>5.77</v>
      </c>
      <c r="G21">
        <f>'1000bulbscflrbr'!$S5</f>
        <v>1</v>
      </c>
      <c r="H21" s="2">
        <f t="shared" si="0"/>
        <v>5.77</v>
      </c>
    </row>
    <row r="22" spans="1:8" x14ac:dyDescent="0.3">
      <c r="A22" s="9" t="str">
        <f>'1000bulbscflrbr'!$O13</f>
        <v>R40</v>
      </c>
      <c r="B22">
        <f>'1000bulbscflrbr'!$Q13</f>
        <v>20</v>
      </c>
      <c r="C22">
        <f>'1000bulbscflrbr'!$V13</f>
        <v>70</v>
      </c>
      <c r="D22">
        <f>IF('1000bulbscflrbr'!$T13="","",'1000bulbscflrbr'!$T13)</f>
        <v>80</v>
      </c>
      <c r="E22">
        <f>'1000bulbscflrbr'!$P13</f>
        <v>900</v>
      </c>
      <c r="F22" s="2">
        <f>'1000bulbscflrbr'!$I13</f>
        <v>5.77</v>
      </c>
      <c r="G22">
        <f>'1000bulbscflrbr'!$S6</f>
        <v>1</v>
      </c>
      <c r="H22" s="2">
        <f t="shared" si="0"/>
        <v>5.77</v>
      </c>
    </row>
    <row r="23" spans="1:8" x14ac:dyDescent="0.3">
      <c r="A23" s="8" t="str">
        <f>homedepotcflrbr!$V6</f>
        <v>R30</v>
      </c>
      <c r="B23" s="10">
        <f>homedepotcflrbr!$AD6</f>
        <v>15</v>
      </c>
      <c r="C23" s="10">
        <f>homedepotcflrbr!$AE6</f>
        <v>75</v>
      </c>
      <c r="D23" s="10">
        <f>homedepotcflrbr!$P6</f>
        <v>82</v>
      </c>
      <c r="E23" s="10">
        <f>homedepotcflrbr!$Y6</f>
        <v>750</v>
      </c>
      <c r="F23" s="12">
        <f>homedepotcflrbr!$G6/100</f>
        <v>9.8800000000000008</v>
      </c>
      <c r="G23">
        <f>homedepotcflrbr!$Z6</f>
        <v>1</v>
      </c>
      <c r="H23" s="2">
        <f t="shared" si="0"/>
        <v>9.8800000000000008</v>
      </c>
    </row>
    <row r="24" spans="1:8" x14ac:dyDescent="0.3">
      <c r="A24" s="8" t="str">
        <f>homedepotcflrbr!$V7</f>
        <v>R30</v>
      </c>
      <c r="B24" s="10">
        <f>homedepotcflrbr!$AD7</f>
        <v>16</v>
      </c>
      <c r="C24" s="10">
        <f>homedepotcflrbr!$AE7</f>
        <v>75</v>
      </c>
      <c r="D24" s="10">
        <f>homedepotcflrbr!$P7</f>
        <v>82</v>
      </c>
      <c r="E24" s="10">
        <f>homedepotcflrbr!$Y7</f>
        <v>750</v>
      </c>
      <c r="F24" s="12">
        <f>homedepotcflrbr!$G7/100</f>
        <v>8.2899999999999991</v>
      </c>
      <c r="G24">
        <f>homedepotcflrbr!$Z7</f>
        <v>2</v>
      </c>
      <c r="H24" s="2">
        <f t="shared" si="0"/>
        <v>4.1449999999999996</v>
      </c>
    </row>
    <row r="25" spans="1:8" x14ac:dyDescent="0.3">
      <c r="A25" s="7" t="str">
        <f>lowescflrbr!$J3</f>
        <v>BR40</v>
      </c>
      <c r="B25">
        <f>lowescflrbr!$K3</f>
        <v>18</v>
      </c>
      <c r="C25">
        <f>lowescflrbr!$O3</f>
        <v>75</v>
      </c>
      <c r="D25" t="str">
        <f>IF(lowescflrbr!$R3="","",lowescflrbr!$R3)</f>
        <v/>
      </c>
      <c r="E25">
        <f>lowescflrbr!$S3</f>
        <v>950</v>
      </c>
      <c r="F25" s="2">
        <f>lowescflrbr!$F3</f>
        <v>14.88</v>
      </c>
      <c r="G25">
        <f>lowescflrbr!$L3</f>
        <v>2</v>
      </c>
      <c r="H25" s="2">
        <f t="shared" si="0"/>
        <v>7.44</v>
      </c>
    </row>
    <row r="26" spans="1:8" x14ac:dyDescent="0.3">
      <c r="A26" s="9" t="str">
        <f>'1000bulbscflrbr'!$O6</f>
        <v>R40</v>
      </c>
      <c r="B26">
        <f>'1000bulbscflrbr'!$Q6</f>
        <v>19</v>
      </c>
      <c r="C26">
        <f>'1000bulbscflrbr'!$V6</f>
        <v>85</v>
      </c>
      <c r="D26">
        <f>IF('1000bulbscflrbr'!$T6="","",'1000bulbscflrbr'!$T6)</f>
        <v>82</v>
      </c>
      <c r="E26">
        <f>'1000bulbscflrbr'!$P6</f>
        <v>950</v>
      </c>
      <c r="F26" s="2">
        <f>'1000bulbscflrbr'!$I6</f>
        <v>5.45</v>
      </c>
      <c r="G26">
        <f>'1000bulbscflrbr'!$S6</f>
        <v>1</v>
      </c>
      <c r="H26" s="2">
        <f t="shared" si="0"/>
        <v>5.45</v>
      </c>
    </row>
    <row r="27" spans="1:8" x14ac:dyDescent="0.3">
      <c r="A27" s="9" t="str">
        <f>'1000bulbscflrbr'!$O7</f>
        <v>R40</v>
      </c>
      <c r="B27">
        <f>'1000bulbscflrbr'!$Q7</f>
        <v>19</v>
      </c>
      <c r="C27">
        <f>'1000bulbscflrbr'!$V7</f>
        <v>85</v>
      </c>
      <c r="D27">
        <f>IF('1000bulbscflrbr'!$T7="","",'1000bulbscflrbr'!$T7)</f>
        <v>82</v>
      </c>
      <c r="E27">
        <f>'1000bulbscflrbr'!$P7</f>
        <v>950</v>
      </c>
      <c r="F27" s="2">
        <f>'1000bulbscflrbr'!$I7</f>
        <v>5.45</v>
      </c>
      <c r="G27">
        <f>'1000bulbscflrbr'!$S7</f>
        <v>1</v>
      </c>
      <c r="H27" s="2">
        <f t="shared" si="0"/>
        <v>5.45</v>
      </c>
    </row>
    <row r="28" spans="1:8" x14ac:dyDescent="0.3">
      <c r="A28" s="8" t="str">
        <f>homedepotcflrbr!$V12</f>
        <v>R40</v>
      </c>
      <c r="B28" s="10">
        <f>homedepotcflrbr!$AD12</f>
        <v>19</v>
      </c>
      <c r="C28" s="10">
        <f>homedepotcflrbr!$AE12</f>
        <v>85</v>
      </c>
      <c r="D28" s="10">
        <f>homedepotcflrbr!$P12</f>
        <v>82</v>
      </c>
      <c r="E28" s="10">
        <f>homedepotcflrbr!$Y12</f>
        <v>950</v>
      </c>
      <c r="F28" s="12">
        <f>homedepotcflrbr!$G12/100</f>
        <v>10.52</v>
      </c>
      <c r="G28">
        <f>homedepotcflrbr!$Z12</f>
        <v>2</v>
      </c>
      <c r="H28" s="2">
        <f t="shared" si="0"/>
        <v>5.26</v>
      </c>
    </row>
    <row r="29" spans="1:8" x14ac:dyDescent="0.3">
      <c r="A29" s="8" t="str">
        <f>homedepotcflrbr!$V14</f>
        <v>R40</v>
      </c>
      <c r="B29" s="10">
        <f>homedepotcflrbr!$AD14</f>
        <v>20</v>
      </c>
      <c r="C29" s="10">
        <f>homedepotcflrbr!$AE14</f>
        <v>85</v>
      </c>
      <c r="D29" s="10">
        <f>homedepotcflrbr!$P14</f>
        <v>82</v>
      </c>
      <c r="E29" s="10">
        <f>homedepotcflrbr!$Y14</f>
        <v>900</v>
      </c>
      <c r="F29" s="12">
        <f>homedepotcflrbr!$G14/100</f>
        <v>12.06</v>
      </c>
      <c r="G29">
        <f>homedepotcflrbr!$Z14</f>
        <v>1</v>
      </c>
      <c r="H29" s="2">
        <f t="shared" si="0"/>
        <v>12.06</v>
      </c>
    </row>
    <row r="30" spans="1:8" x14ac:dyDescent="0.3">
      <c r="A30" s="8" t="str">
        <f>homedepotcflrbr!$V19</f>
        <v>R40</v>
      </c>
      <c r="B30" s="10">
        <f>homedepotcflrbr!$AD19</f>
        <v>16</v>
      </c>
      <c r="C30" s="10">
        <f>homedepotcflrbr!$AE19</f>
        <v>85</v>
      </c>
      <c r="D30" s="10">
        <f>homedepotcflrbr!$P19</f>
        <v>82</v>
      </c>
      <c r="E30" s="10">
        <f>homedepotcflrbr!$Y19</f>
        <v>630</v>
      </c>
      <c r="F30" s="12">
        <f>homedepotcflrbr!$G19/100</f>
        <v>56.95</v>
      </c>
      <c r="G30">
        <f>homedepotcflrbr!$Z19</f>
        <v>4</v>
      </c>
      <c r="H30" s="2">
        <f t="shared" si="0"/>
        <v>14.237500000000001</v>
      </c>
    </row>
    <row r="31" spans="1:8" x14ac:dyDescent="0.3">
      <c r="A31" s="9" t="str">
        <f>'1000bulbscflrbr'!$O9</f>
        <v>R40</v>
      </c>
      <c r="B31">
        <f>'1000bulbscflrbr'!$Q9</f>
        <v>23</v>
      </c>
      <c r="C31">
        <f>'1000bulbscflrbr'!$V9</f>
        <v>85</v>
      </c>
      <c r="D31">
        <f>IF('1000bulbscflrbr'!$T9="","",'1000bulbscflrbr'!$T9)</f>
        <v>82</v>
      </c>
      <c r="E31">
        <f>'1000bulbscflrbr'!$P9</f>
        <v>1040</v>
      </c>
      <c r="F31" s="2">
        <f>'1000bulbscflrbr'!$I9</f>
        <v>9.0299999999999994</v>
      </c>
      <c r="G31">
        <f>'1000bulbscflrbr'!$S9</f>
        <v>1</v>
      </c>
      <c r="H31" s="2">
        <f t="shared" si="0"/>
        <v>9.0299999999999994</v>
      </c>
    </row>
    <row r="32" spans="1:8" x14ac:dyDescent="0.3">
      <c r="A32" s="9" t="str">
        <f>'1000bulbscflrbr'!$O15</f>
        <v>R40</v>
      </c>
      <c r="B32">
        <f>'1000bulbscflrbr'!$Q15</f>
        <v>23</v>
      </c>
      <c r="C32">
        <f>'1000bulbscflrbr'!$V15</f>
        <v>85</v>
      </c>
      <c r="D32">
        <f>IF('1000bulbscflrbr'!$T15="","",'1000bulbscflrbr'!$T15)</f>
        <v>82</v>
      </c>
      <c r="E32">
        <f>'1000bulbscflrbr'!$P15</f>
        <v>1150</v>
      </c>
      <c r="F32" s="2">
        <f>'1000bulbscflrbr'!$I15</f>
        <v>6.15</v>
      </c>
      <c r="G32">
        <f>'1000bulbscflrbr'!$S11</f>
        <v>1</v>
      </c>
      <c r="H32" s="2">
        <f t="shared" si="0"/>
        <v>6.15</v>
      </c>
    </row>
    <row r="33" spans="1:16" x14ac:dyDescent="0.3">
      <c r="A33" s="9" t="str">
        <f>'1000bulbscflrbr'!$O19</f>
        <v>R40</v>
      </c>
      <c r="B33">
        <f>'1000bulbscflrbr'!$Q19</f>
        <v>23</v>
      </c>
      <c r="C33">
        <f>'1000bulbscflrbr'!$V19</f>
        <v>85</v>
      </c>
      <c r="D33">
        <f>IF('1000bulbscflrbr'!$T19="","",'1000bulbscflrbr'!$T19)</f>
        <v>82</v>
      </c>
      <c r="E33">
        <f>'1000bulbscflrbr'!$P19</f>
        <v>1040</v>
      </c>
      <c r="F33" s="2">
        <f>'1000bulbscflrbr'!$I19</f>
        <v>6.76</v>
      </c>
      <c r="G33">
        <f>'1000bulbscflrbr'!$S12</f>
        <v>1</v>
      </c>
      <c r="H33" s="2">
        <f t="shared" si="0"/>
        <v>6.76</v>
      </c>
    </row>
    <row r="34" spans="1:16" x14ac:dyDescent="0.3">
      <c r="A34" s="9" t="str">
        <f>'1000bulbscflrbr'!$O23</f>
        <v>R40</v>
      </c>
      <c r="B34">
        <f>'1000bulbscflrbr'!$Q23</f>
        <v>23</v>
      </c>
      <c r="C34">
        <f>'1000bulbscflrbr'!$V23</f>
        <v>85</v>
      </c>
      <c r="D34">
        <f>IF('1000bulbscflrbr'!$T23="","",'1000bulbscflrbr'!$T23)</f>
        <v>82</v>
      </c>
      <c r="E34">
        <f>'1000bulbscflrbr'!$P23</f>
        <v>1040</v>
      </c>
      <c r="F34" s="2">
        <f>'1000bulbscflrbr'!$I23</f>
        <v>9.0299999999999994</v>
      </c>
      <c r="G34">
        <f>'1000bulbscflrbr'!$S13</f>
        <v>1</v>
      </c>
      <c r="H34" s="2">
        <f t="shared" si="0"/>
        <v>9.0299999999999994</v>
      </c>
    </row>
    <row r="35" spans="1:16" x14ac:dyDescent="0.3">
      <c r="A35" s="9" t="str">
        <f>'1000bulbscflrbr'!$O4</f>
        <v>R30</v>
      </c>
      <c r="B35">
        <f>'1000bulbscflrbr'!$Q4</f>
        <v>20</v>
      </c>
      <c r="C35">
        <f>'1000bulbscflrbr'!$V4</f>
        <v>90</v>
      </c>
      <c r="D35">
        <f>IF('1000bulbscflrbr'!$T4="","",'1000bulbscflrbr'!$T4)</f>
        <v>80</v>
      </c>
      <c r="E35">
        <f>'1000bulbscflrbr'!$P4</f>
        <v>1100</v>
      </c>
      <c r="F35" s="2">
        <f>'1000bulbscflrbr'!$I4</f>
        <v>8.1</v>
      </c>
      <c r="G35">
        <f>'1000bulbscflrbr'!$S4</f>
        <v>1</v>
      </c>
      <c r="H35" s="2">
        <f t="shared" si="0"/>
        <v>8.1</v>
      </c>
    </row>
    <row r="36" spans="1:16" x14ac:dyDescent="0.3">
      <c r="A36" s="9" t="str">
        <f>'1000bulbscflrbr'!$O14</f>
        <v>R40</v>
      </c>
      <c r="B36">
        <f>'1000bulbscflrbr'!$Q14</f>
        <v>23</v>
      </c>
      <c r="C36">
        <f>'1000bulbscflrbr'!$V14</f>
        <v>90</v>
      </c>
      <c r="D36">
        <f>IF('1000bulbscflrbr'!$T14="","",'1000bulbscflrbr'!$T14)</f>
        <v>82</v>
      </c>
      <c r="E36">
        <f>'1000bulbscflrbr'!$P14</f>
        <v>1150</v>
      </c>
      <c r="F36" s="2">
        <f>'1000bulbscflrbr'!$I14</f>
        <v>5.59</v>
      </c>
      <c r="G36">
        <f>'1000bulbscflrbr'!$S10</f>
        <v>1</v>
      </c>
      <c r="H36" s="2">
        <f t="shared" si="0"/>
        <v>5.59</v>
      </c>
    </row>
    <row r="37" spans="1:16" x14ac:dyDescent="0.3">
      <c r="A37" s="9" t="str">
        <f>'1000bulbscflrbr'!$O25</f>
        <v>R40</v>
      </c>
      <c r="B37">
        <f>'1000bulbscflrbr'!$Q25</f>
        <v>23</v>
      </c>
      <c r="C37">
        <f>'1000bulbscflrbr'!$V25</f>
        <v>90</v>
      </c>
      <c r="D37">
        <f>IF('1000bulbscflrbr'!$T25="","",'1000bulbscflrbr'!$T25)</f>
        <v>80</v>
      </c>
      <c r="E37">
        <f>'1000bulbscflrbr'!$P25</f>
        <v>1200</v>
      </c>
      <c r="F37" s="2">
        <f>'1000bulbscflrbr'!$I25</f>
        <v>6.06</v>
      </c>
      <c r="G37">
        <f>'1000bulbscflrbr'!$S14</f>
        <v>1</v>
      </c>
      <c r="H37" s="2">
        <f t="shared" si="0"/>
        <v>6.06</v>
      </c>
    </row>
    <row r="38" spans="1:16" x14ac:dyDescent="0.3">
      <c r="A38" s="8" t="str">
        <f>homedepotcflrbr!$V17</f>
        <v>BR40</v>
      </c>
      <c r="B38" s="10">
        <f>homedepotcflrbr!$AD17</f>
        <v>23</v>
      </c>
      <c r="C38" s="10">
        <f>homedepotcflrbr!$AE17</f>
        <v>90</v>
      </c>
      <c r="D38" s="10">
        <f>homedepotcflrbr!$P17</f>
        <v>82</v>
      </c>
      <c r="E38" s="10">
        <f>homedepotcflrbr!$Y17</f>
        <v>1260</v>
      </c>
      <c r="F38" s="12">
        <f>homedepotcflrbr!$G17/100</f>
        <v>63.88</v>
      </c>
      <c r="G38">
        <f>homedepotcflrbr!$Z17</f>
        <v>2</v>
      </c>
      <c r="H38" s="2"/>
    </row>
    <row r="39" spans="1:16" x14ac:dyDescent="0.3">
      <c r="A39" s="8" t="str">
        <f>homedepotcflrbr!$V18</f>
        <v>R40</v>
      </c>
      <c r="B39" s="10">
        <f>homedepotcflrbr!$AD18</f>
        <v>26</v>
      </c>
      <c r="C39" s="10">
        <f>homedepotcflrbr!$AE18</f>
        <v>90</v>
      </c>
      <c r="D39" s="10">
        <f>homedepotcflrbr!$P18</f>
        <v>70</v>
      </c>
      <c r="E39" s="10">
        <f>homedepotcflrbr!$Y18</f>
        <v>1150</v>
      </c>
      <c r="F39" s="12">
        <f>homedepotcflrbr!$G18/100</f>
        <v>14.54</v>
      </c>
      <c r="G39">
        <f>homedepotcflrbr!$Z18</f>
        <v>1</v>
      </c>
      <c r="H39" s="2">
        <f t="shared" si="0"/>
        <v>14.54</v>
      </c>
    </row>
    <row r="40" spans="1:16" x14ac:dyDescent="0.3">
      <c r="A40" s="9" t="str">
        <f>'1000bulbscflrbr'!$O8</f>
        <v>R40</v>
      </c>
      <c r="B40">
        <f>'1000bulbscflrbr'!$Q8</f>
        <v>23</v>
      </c>
      <c r="C40">
        <f>'1000bulbscflrbr'!$V8</f>
        <v>120</v>
      </c>
      <c r="D40">
        <f>IF('1000bulbscflrbr'!$T8="","",'1000bulbscflrbr'!$T8)</f>
        <v>82</v>
      </c>
      <c r="E40">
        <f>'1000bulbscflrbr'!$P8</f>
        <v>1200</v>
      </c>
      <c r="F40" s="2">
        <f>'1000bulbscflrbr'!$I8</f>
        <v>5.59</v>
      </c>
      <c r="G40">
        <f>'1000bulbscflrbr'!$S8</f>
        <v>1</v>
      </c>
      <c r="H40" s="2">
        <f t="shared" si="0"/>
        <v>5.59</v>
      </c>
    </row>
    <row r="41" spans="1:16" x14ac:dyDescent="0.3">
      <c r="A41" s="8" t="str">
        <f>homedepotcflrbr!$V8</f>
        <v>BR40</v>
      </c>
      <c r="B41" s="10">
        <f>homedepotcflrbr!$AD8</f>
        <v>23</v>
      </c>
      <c r="C41" s="10">
        <f>homedepotcflrbr!$AE8</f>
        <v>120</v>
      </c>
      <c r="D41" s="10">
        <f>homedepotcflrbr!$P8</f>
        <v>82</v>
      </c>
      <c r="E41" s="10">
        <f>homedepotcflrbr!$Y8</f>
        <v>1200</v>
      </c>
      <c r="F41" s="12">
        <f>homedepotcflrbr!$G8/100</f>
        <v>11.18</v>
      </c>
      <c r="G41">
        <f>homedepotcflrbr!$Z8</f>
        <v>2</v>
      </c>
      <c r="H41" s="2">
        <f t="shared" si="0"/>
        <v>5.59</v>
      </c>
    </row>
    <row r="42" spans="1:16" x14ac:dyDescent="0.3">
      <c r="A42" s="8" t="str">
        <f>homedepotcflrbr!$V10</f>
        <v>R40</v>
      </c>
      <c r="B42" s="10">
        <f>homedepotcflrbr!$AD10</f>
        <v>23</v>
      </c>
      <c r="C42" s="10">
        <f>homedepotcflrbr!$AE10</f>
        <v>120</v>
      </c>
      <c r="D42" s="10">
        <f>homedepotcflrbr!$P10</f>
        <v>82</v>
      </c>
      <c r="E42" s="10">
        <f>homedepotcflrbr!$Y10</f>
        <v>1250</v>
      </c>
      <c r="F42" s="12">
        <f>homedepotcflrbr!$G10/100</f>
        <v>7.97</v>
      </c>
      <c r="G42">
        <f>homedepotcflrbr!$Z10</f>
        <v>1</v>
      </c>
      <c r="H42" s="2">
        <f t="shared" si="0"/>
        <v>7.97</v>
      </c>
      <c r="M42" s="95" t="s">
        <v>2283</v>
      </c>
      <c r="N42" t="s">
        <v>2285</v>
      </c>
      <c r="O42" s="98" t="s">
        <v>2387</v>
      </c>
      <c r="P42" s="98" t="s">
        <v>2279</v>
      </c>
    </row>
    <row r="43" spans="1:16" x14ac:dyDescent="0.3">
      <c r="A43" s="9" t="str">
        <f>'1000bulbscflrbr'!$O11</f>
        <v>R40</v>
      </c>
      <c r="B43">
        <f>'1000bulbscflrbr'!$Q11</f>
        <v>30</v>
      </c>
      <c r="C43">
        <f>'1000bulbscflrbr'!$V11</f>
        <v>120</v>
      </c>
      <c r="D43">
        <f>IF('1000bulbscflrbr'!$T11="","",'1000bulbscflrbr'!$T11)</f>
        <v>80</v>
      </c>
      <c r="E43">
        <f>'1000bulbscflrbr'!$P11</f>
        <v>1650</v>
      </c>
      <c r="F43" s="2">
        <f>'1000bulbscflrbr'!$I11</f>
        <v>11.49</v>
      </c>
      <c r="G43">
        <f>'1000bulbscflrbr'!$S11</f>
        <v>1</v>
      </c>
      <c r="H43" s="2">
        <f t="shared" si="0"/>
        <v>11.49</v>
      </c>
      <c r="M43" s="24">
        <v>25</v>
      </c>
      <c r="N43" s="96">
        <v>4.42</v>
      </c>
      <c r="O43" s="28">
        <v>25</v>
      </c>
      <c r="P43" s="111">
        <v>4.42</v>
      </c>
    </row>
    <row r="44" spans="1:16" x14ac:dyDescent="0.3">
      <c r="A44" s="9" t="str">
        <f>'1000bulbscflrbr'!$O21</f>
        <v>R40</v>
      </c>
      <c r="B44">
        <f>'1000bulbscflrbr'!$Q21</f>
        <v>30</v>
      </c>
      <c r="C44">
        <f>'1000bulbscflrbr'!$V21</f>
        <v>120</v>
      </c>
      <c r="D44">
        <f>IF('1000bulbscflrbr'!$T21="","",'1000bulbscflrbr'!$T21)</f>
        <v>80</v>
      </c>
      <c r="E44">
        <f>'1000bulbscflrbr'!$P21</f>
        <v>1650</v>
      </c>
      <c r="F44" s="2">
        <f>'1000bulbscflrbr'!$I21</f>
        <v>12.99</v>
      </c>
      <c r="G44">
        <f>'1000bulbscflrbr'!$S12</f>
        <v>1</v>
      </c>
      <c r="H44" s="2">
        <f t="shared" si="0"/>
        <v>12.99</v>
      </c>
      <c r="M44" s="24">
        <v>40</v>
      </c>
      <c r="N44" s="96">
        <v>5.0350000000000001</v>
      </c>
      <c r="O44" s="28">
        <v>40</v>
      </c>
      <c r="P44" s="111">
        <v>5.0350000000000001</v>
      </c>
    </row>
    <row r="45" spans="1:16" x14ac:dyDescent="0.3">
      <c r="A45" s="9" t="str">
        <f>'1000bulbscflrbr'!$O24</f>
        <v>R40</v>
      </c>
      <c r="B45">
        <f>'1000bulbscflrbr'!$Q24</f>
        <v>30</v>
      </c>
      <c r="C45">
        <f>'1000bulbscflrbr'!$V24</f>
        <v>120</v>
      </c>
      <c r="D45">
        <f>IF('1000bulbscflrbr'!$T24="","",'1000bulbscflrbr'!$T24)</f>
        <v>80</v>
      </c>
      <c r="E45">
        <f>'1000bulbscflrbr'!$P24</f>
        <v>1650</v>
      </c>
      <c r="F45" s="2">
        <f>'1000bulbscflrbr'!$I24</f>
        <v>8.08</v>
      </c>
      <c r="G45">
        <f>'1000bulbscflrbr'!$S13</f>
        <v>1</v>
      </c>
      <c r="H45" s="2">
        <f t="shared" si="0"/>
        <v>8.08</v>
      </c>
      <c r="M45" s="24">
        <v>50</v>
      </c>
      <c r="N45" s="96">
        <v>5.0225</v>
      </c>
      <c r="O45" s="28">
        <v>50</v>
      </c>
      <c r="P45" s="111">
        <v>5.0225</v>
      </c>
    </row>
    <row r="46" spans="1:16" x14ac:dyDescent="0.3">
      <c r="M46" s="24">
        <v>65</v>
      </c>
      <c r="N46" s="96">
        <v>5.345902777777777</v>
      </c>
      <c r="O46" s="28">
        <v>65</v>
      </c>
      <c r="P46" s="111">
        <v>5.345902777777777</v>
      </c>
    </row>
    <row r="47" spans="1:16" x14ac:dyDescent="0.3">
      <c r="M47" s="24">
        <v>70</v>
      </c>
      <c r="N47" s="96">
        <v>5.77</v>
      </c>
      <c r="O47" s="28">
        <v>70</v>
      </c>
      <c r="P47" s="111">
        <v>5.77</v>
      </c>
    </row>
    <row r="48" spans="1:16" x14ac:dyDescent="0.3">
      <c r="M48" s="24">
        <v>75</v>
      </c>
      <c r="N48" s="96">
        <v>7.1550000000000002</v>
      </c>
      <c r="O48" s="28">
        <v>75</v>
      </c>
      <c r="P48" s="111">
        <v>7.1550000000000002</v>
      </c>
    </row>
    <row r="49" spans="13:16" x14ac:dyDescent="0.3">
      <c r="M49" s="24">
        <v>85</v>
      </c>
      <c r="N49" s="96">
        <v>8.1586111111111101</v>
      </c>
      <c r="O49" s="28">
        <v>85</v>
      </c>
      <c r="P49" s="111">
        <v>8.1586111111111101</v>
      </c>
    </row>
    <row r="50" spans="13:16" x14ac:dyDescent="0.3">
      <c r="M50" s="24">
        <v>90</v>
      </c>
      <c r="N50" s="96">
        <v>8.5724999999999998</v>
      </c>
      <c r="O50" s="28">
        <v>90</v>
      </c>
      <c r="P50" s="111">
        <v>8.5724999999999998</v>
      </c>
    </row>
    <row r="51" spans="13:16" x14ac:dyDescent="0.3">
      <c r="M51" s="24">
        <v>120</v>
      </c>
      <c r="N51" s="96">
        <v>8.6183333333333341</v>
      </c>
      <c r="O51" s="28">
        <v>120</v>
      </c>
      <c r="P51" s="111">
        <v>8.6183333333333341</v>
      </c>
    </row>
    <row r="52" spans="13:16" x14ac:dyDescent="0.3">
      <c r="M52" s="24" t="s">
        <v>2284</v>
      </c>
      <c r="N52" s="96">
        <v>6.7712403100775189</v>
      </c>
    </row>
    <row r="67" spans="15:16" x14ac:dyDescent="0.3">
      <c r="O67" s="24">
        <v>9</v>
      </c>
      <c r="P67" s="96">
        <v>4.42</v>
      </c>
    </row>
    <row r="68" spans="15:16" x14ac:dyDescent="0.3">
      <c r="O68" s="24">
        <v>14</v>
      </c>
      <c r="P68" s="96">
        <v>4.6571428571428575</v>
      </c>
    </row>
    <row r="69" spans="15:16" x14ac:dyDescent="0.3">
      <c r="O69" s="24">
        <v>15</v>
      </c>
      <c r="P69" s="96">
        <v>6.1747619047619056</v>
      </c>
    </row>
    <row r="70" spans="15:16" x14ac:dyDescent="0.3">
      <c r="O70" s="24">
        <v>16</v>
      </c>
      <c r="P70" s="96">
        <v>5.826249999999999</v>
      </c>
    </row>
    <row r="71" spans="15:16" x14ac:dyDescent="0.3">
      <c r="O71" s="24">
        <v>18</v>
      </c>
      <c r="P71" s="96">
        <v>7.44</v>
      </c>
    </row>
    <row r="72" spans="15:16" x14ac:dyDescent="0.3">
      <c r="O72" s="24">
        <v>19</v>
      </c>
      <c r="P72" s="96">
        <v>5.3866666666666667</v>
      </c>
    </row>
    <row r="73" spans="15:16" x14ac:dyDescent="0.3">
      <c r="O73" s="24">
        <v>20</v>
      </c>
      <c r="P73" s="96">
        <v>8.6984999999999992</v>
      </c>
    </row>
    <row r="74" spans="15:16" x14ac:dyDescent="0.3">
      <c r="O74" s="24">
        <v>23</v>
      </c>
      <c r="P74" s="96">
        <v>6.8633333333333342</v>
      </c>
    </row>
    <row r="75" spans="15:16" x14ac:dyDescent="0.3">
      <c r="O75" s="24">
        <v>26</v>
      </c>
      <c r="P75" s="96">
        <v>14.54</v>
      </c>
    </row>
    <row r="76" spans="15:16" x14ac:dyDescent="0.3">
      <c r="O76" s="24">
        <v>30</v>
      </c>
      <c r="P76" s="96">
        <v>10.853333333333333</v>
      </c>
    </row>
  </sheetData>
  <sortState ref="A2:H45">
    <sortCondition ref="C2:C45"/>
  </sortState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Q47"/>
  <sheetViews>
    <sheetView topLeftCell="D22" workbookViewId="0">
      <selection activeCell="P55" sqref="P55"/>
    </sheetView>
  </sheetViews>
  <sheetFormatPr defaultRowHeight="14.4" x14ac:dyDescent="0.3"/>
  <cols>
    <col min="1" max="1" width="12.33203125" customWidth="1"/>
    <col min="2" max="2" width="17.44140625" customWidth="1"/>
    <col min="3" max="3" width="20" customWidth="1"/>
    <col min="6" max="6" width="13.33203125" customWidth="1"/>
    <col min="7" max="7" width="15.44140625" customWidth="1"/>
    <col min="8" max="8" width="15.109375" customWidth="1"/>
    <col min="10" max="10" width="13.88671875" bestFit="1" customWidth="1"/>
    <col min="11" max="11" width="23.33203125" bestFit="1" customWidth="1"/>
    <col min="14" max="14" width="14.109375" bestFit="1" customWidth="1"/>
    <col min="15" max="15" width="12.33203125" bestFit="1" customWidth="1"/>
  </cols>
  <sheetData>
    <row r="1" spans="1:17" x14ac:dyDescent="0.3">
      <c r="A1" s="84" t="s">
        <v>2197</v>
      </c>
      <c r="B1" s="84" t="s">
        <v>2208</v>
      </c>
      <c r="C1" s="84" t="s">
        <v>2195</v>
      </c>
      <c r="D1" s="84" t="s">
        <v>2196</v>
      </c>
      <c r="E1" s="84" t="s">
        <v>2198</v>
      </c>
      <c r="F1" s="84" t="s">
        <v>2200</v>
      </c>
      <c r="G1" s="84" t="s">
        <v>2199</v>
      </c>
      <c r="H1" s="84" t="s">
        <v>2201</v>
      </c>
    </row>
    <row r="2" spans="1:17" x14ac:dyDescent="0.3">
      <c r="A2" s="18" t="str">
        <f>homedepothalrbr!$P4</f>
        <v>R20</v>
      </c>
      <c r="B2" s="19">
        <f>homedepothalrbr!$X4</f>
        <v>35</v>
      </c>
      <c r="C2" s="19">
        <f>homedepothalrbr!$W4</f>
        <v>45</v>
      </c>
      <c r="D2" s="19">
        <f>homedepothalrbr!$J4</f>
        <v>0</v>
      </c>
      <c r="E2" s="19">
        <f>homedepothalrbr!$R4</f>
        <v>350</v>
      </c>
      <c r="F2" s="19">
        <f>homedepothalrbr!$Z4</f>
        <v>15</v>
      </c>
      <c r="G2" s="19">
        <f>homedepothalrbr!$T4</f>
        <v>6</v>
      </c>
      <c r="H2" s="2">
        <f t="shared" ref="H2:H16" si="0">F2/G2</f>
        <v>2.5</v>
      </c>
    </row>
    <row r="3" spans="1:17" x14ac:dyDescent="0.3">
      <c r="A3" s="18" t="str">
        <f>homedepothalrbr!$P8</f>
        <v>R20</v>
      </c>
      <c r="B3" s="19">
        <f>homedepothalrbr!$X8</f>
        <v>35</v>
      </c>
      <c r="C3" s="19">
        <f>homedepothalrbr!$W8</f>
        <v>45</v>
      </c>
      <c r="D3" s="19">
        <f>homedepothalrbr!$J8</f>
        <v>0</v>
      </c>
      <c r="E3" s="19">
        <f>homedepothalrbr!$R8</f>
        <v>350</v>
      </c>
      <c r="F3" s="19">
        <f>homedepothalrbr!$Z8</f>
        <v>5.97</v>
      </c>
      <c r="G3" s="19">
        <f>homedepothalrbr!$T8</f>
        <v>1</v>
      </c>
      <c r="H3" s="2">
        <f t="shared" si="0"/>
        <v>5.97</v>
      </c>
      <c r="M3" s="13" t="s">
        <v>2202</v>
      </c>
      <c r="N3" s="13" t="s">
        <v>2205</v>
      </c>
      <c r="O3" s="14" t="s">
        <v>2215</v>
      </c>
      <c r="P3" s="14">
        <f>AVERAGE(H2:H6)</f>
        <v>4.0579999999999998</v>
      </c>
      <c r="Q3">
        <f>COUNT(H2:H6)</f>
        <v>5</v>
      </c>
    </row>
    <row r="4" spans="1:17" x14ac:dyDescent="0.3">
      <c r="A4" s="18" t="str">
        <f>homedepothalrbr!$P2</f>
        <v>R14</v>
      </c>
      <c r="B4" s="19">
        <f>homedepothalrbr!$X2</f>
        <v>40</v>
      </c>
      <c r="C4" s="19">
        <f>homedepothalrbr!$W2</f>
        <v>50</v>
      </c>
      <c r="D4" s="19">
        <f>homedepothalrbr!$J2</f>
        <v>80</v>
      </c>
      <c r="E4" s="19">
        <f>homedepothalrbr!$R2</f>
        <v>250</v>
      </c>
      <c r="F4" s="19">
        <f>homedepothalrbr!$Z2</f>
        <v>4.8600000000000003</v>
      </c>
      <c r="G4" s="19">
        <f>homedepothalrbr!$T2</f>
        <v>1</v>
      </c>
      <c r="H4" s="2">
        <f t="shared" si="0"/>
        <v>4.8600000000000003</v>
      </c>
      <c r="M4" s="13" t="s">
        <v>2203</v>
      </c>
      <c r="N4" s="15" t="s">
        <v>2207</v>
      </c>
      <c r="O4" s="13" t="s">
        <v>2217</v>
      </c>
      <c r="P4" s="14">
        <f>AVERAGE(H7:H12)</f>
        <v>5.3554166666666667</v>
      </c>
      <c r="Q4">
        <f>COUNT(H7:H12)</f>
        <v>6</v>
      </c>
    </row>
    <row r="5" spans="1:17" x14ac:dyDescent="0.3">
      <c r="A5" s="17" t="str">
        <f>loweshalrbr!$J5</f>
        <v>R20</v>
      </c>
      <c r="B5">
        <f>loweshalrbr!$K5</f>
        <v>35</v>
      </c>
      <c r="C5">
        <f>loweshalrbr!$O5</f>
        <v>45</v>
      </c>
      <c r="D5" t="str">
        <f>IF(loweshalrbr!$R5="","",loweshalrbr!$R5)</f>
        <v/>
      </c>
      <c r="E5">
        <f>loweshalrbr!$S5</f>
        <v>310</v>
      </c>
      <c r="F5" s="2">
        <f>loweshalrbr!$F5</f>
        <v>1.99</v>
      </c>
      <c r="G5">
        <f>loweshalrbr!$L5</f>
        <v>1</v>
      </c>
      <c r="H5" s="2">
        <f t="shared" si="0"/>
        <v>1.99</v>
      </c>
      <c r="M5" s="13" t="s">
        <v>2204</v>
      </c>
      <c r="N5" s="13" t="s">
        <v>2206</v>
      </c>
      <c r="O5" s="14" t="s">
        <v>2216</v>
      </c>
      <c r="P5" s="14">
        <f>AVERAGE(H15:H23)</f>
        <v>5.8495370370370372</v>
      </c>
    </row>
    <row r="6" spans="1:17" x14ac:dyDescent="0.3">
      <c r="A6" s="18" t="str">
        <f>homedepothalrbr!$P7</f>
        <v>R20</v>
      </c>
      <c r="B6" s="19">
        <f>homedepothalrbr!$X7</f>
        <v>40</v>
      </c>
      <c r="C6" s="19">
        <f>homedepothalrbr!$W7</f>
        <v>55</v>
      </c>
      <c r="D6" s="19">
        <f>homedepothalrbr!$J7</f>
        <v>100</v>
      </c>
      <c r="E6" s="19">
        <f>homedepothalrbr!$R7</f>
        <v>450</v>
      </c>
      <c r="F6" s="19">
        <f>homedepothalrbr!$Z7</f>
        <v>59.64</v>
      </c>
      <c r="G6" s="19">
        <f>homedepothalrbr!$T7</f>
        <v>12</v>
      </c>
      <c r="H6" s="2">
        <f t="shared" si="0"/>
        <v>4.97</v>
      </c>
    </row>
    <row r="7" spans="1:17" x14ac:dyDescent="0.3">
      <c r="A7" s="17" t="str">
        <f>loweshalrbr!$J4</f>
        <v>BR40</v>
      </c>
      <c r="B7">
        <f>loweshalrbr!$K4</f>
        <v>50</v>
      </c>
      <c r="C7">
        <f>loweshalrbr!$O4</f>
        <v>65</v>
      </c>
      <c r="D7" t="str">
        <f>IF(loweshalrbr!$R4="","",loweshalrbr!$R4)</f>
        <v/>
      </c>
      <c r="E7">
        <f>loweshalrbr!$S4</f>
        <v>585</v>
      </c>
      <c r="F7" s="2">
        <f>loweshalrbr!$F4</f>
        <v>13.98</v>
      </c>
      <c r="G7">
        <f>loweshalrbr!$L4</f>
        <v>3</v>
      </c>
      <c r="H7" s="2">
        <f t="shared" si="0"/>
        <v>4.66</v>
      </c>
    </row>
    <row r="8" spans="1:17" x14ac:dyDescent="0.3">
      <c r="A8" s="18" t="str">
        <f>homedepothalrbr!$P6</f>
        <v>BR40</v>
      </c>
      <c r="B8" s="19">
        <f>homedepothalrbr!$X6</f>
        <v>50</v>
      </c>
      <c r="C8" s="19">
        <f>homedepothalrbr!$W6</f>
        <v>65</v>
      </c>
      <c r="D8" s="19">
        <f>homedepothalrbr!$J6</f>
        <v>100</v>
      </c>
      <c r="E8" s="19">
        <f>homedepothalrbr!$R6</f>
        <v>600</v>
      </c>
      <c r="F8" s="19">
        <f>homedepothalrbr!$Z6</f>
        <v>4.97</v>
      </c>
      <c r="G8" s="19">
        <f>homedepothalrbr!$T6</f>
        <v>1</v>
      </c>
      <c r="H8" s="2">
        <f t="shared" si="0"/>
        <v>4.97</v>
      </c>
    </row>
    <row r="9" spans="1:17" x14ac:dyDescent="0.3">
      <c r="A9" s="18" t="str">
        <f>homedepothalrbr!$P9</f>
        <v>BR30</v>
      </c>
      <c r="B9" s="19">
        <f>homedepothalrbr!$X9</f>
        <v>40</v>
      </c>
      <c r="C9" s="19">
        <f>homedepothalrbr!$W9</f>
        <v>55</v>
      </c>
      <c r="D9" s="19">
        <f>homedepothalrbr!$J9</f>
        <v>100</v>
      </c>
      <c r="E9" s="19">
        <f>homedepothalrbr!$R9</f>
        <v>600</v>
      </c>
      <c r="F9" s="19">
        <f>homedepothalrbr!$Z9</f>
        <v>73.959999999999994</v>
      </c>
      <c r="G9" s="19">
        <f>homedepothalrbr!$T9</f>
        <v>12</v>
      </c>
      <c r="H9" s="2">
        <f t="shared" si="0"/>
        <v>6.1633333333333331</v>
      </c>
    </row>
    <row r="10" spans="1:17" x14ac:dyDescent="0.3">
      <c r="A10" s="18" t="str">
        <f>homedepothalrbr!$P12</f>
        <v>BR40</v>
      </c>
      <c r="B10" s="19">
        <f>homedepothalrbr!$X12</f>
        <v>50</v>
      </c>
      <c r="C10" s="19">
        <f>homedepothalrbr!$W12</f>
        <v>65</v>
      </c>
      <c r="D10" s="19">
        <f>homedepothalrbr!$J12</f>
        <v>100</v>
      </c>
      <c r="E10" s="19">
        <f>homedepothalrbr!$R12</f>
        <v>600</v>
      </c>
      <c r="F10" s="19">
        <f>homedepothalrbr!$Z12</f>
        <v>17.97</v>
      </c>
      <c r="G10" s="19">
        <f>homedepothalrbr!$T12</f>
        <v>4</v>
      </c>
      <c r="H10" s="2">
        <f t="shared" si="0"/>
        <v>4.4924999999999997</v>
      </c>
    </row>
    <row r="11" spans="1:17" x14ac:dyDescent="0.3">
      <c r="A11" s="18" t="str">
        <f>homedepothalrbr!$P13</f>
        <v>BR30</v>
      </c>
      <c r="B11" s="19">
        <f>homedepothalrbr!$X13</f>
        <v>50</v>
      </c>
      <c r="C11" s="19">
        <f>homedepothalrbr!$W13</f>
        <v>65</v>
      </c>
      <c r="D11" s="19">
        <f>homedepothalrbr!$J13</f>
        <v>0</v>
      </c>
      <c r="E11" s="19">
        <f>homedepothalrbr!$R13</f>
        <v>600</v>
      </c>
      <c r="F11" s="19">
        <f>homedepothalrbr!$Z13</f>
        <v>13.97</v>
      </c>
      <c r="G11" s="19">
        <f>homedepothalrbr!$T13</f>
        <v>3</v>
      </c>
      <c r="H11" s="2">
        <f t="shared" si="0"/>
        <v>4.6566666666666672</v>
      </c>
    </row>
    <row r="12" spans="1:17" x14ac:dyDescent="0.3">
      <c r="A12" s="18" t="s">
        <v>184</v>
      </c>
      <c r="B12" s="19">
        <f>mischalbr!E9</f>
        <v>50</v>
      </c>
      <c r="C12" s="19">
        <f>mischalbr!F9</f>
        <v>65</v>
      </c>
      <c r="D12" s="19"/>
      <c r="E12" s="19">
        <f>mischalbr!G4</f>
        <v>820</v>
      </c>
      <c r="F12" s="19">
        <f>mischalbr!J4</f>
        <v>9.25</v>
      </c>
      <c r="G12" s="19">
        <v>1</v>
      </c>
      <c r="H12" s="2">
        <f>mischalbr!J9</f>
        <v>7.19</v>
      </c>
    </row>
    <row r="13" spans="1:17" x14ac:dyDescent="0.3">
      <c r="A13" s="18" t="str">
        <f>homedepothalrbr!$P14</f>
        <v>BR40</v>
      </c>
      <c r="B13" s="19">
        <f>homedepothalrbr!$X14</f>
        <v>50</v>
      </c>
      <c r="C13" s="19">
        <f>homedepothalrbr!$W14</f>
        <v>65</v>
      </c>
      <c r="D13" s="19">
        <f>homedepothalrbr!$J14</f>
        <v>0</v>
      </c>
      <c r="E13" s="19">
        <f>homedepothalrbr!$R14</f>
        <v>600</v>
      </c>
      <c r="F13" s="19">
        <f>homedepothalrbr!$Z14</f>
        <v>4.97</v>
      </c>
      <c r="G13" s="19">
        <f>homedepothalrbr!$T14</f>
        <v>1</v>
      </c>
      <c r="H13" s="2">
        <f t="shared" ref="H13:H14" si="1">F13/G13</f>
        <v>4.97</v>
      </c>
    </row>
    <row r="14" spans="1:17" x14ac:dyDescent="0.3">
      <c r="A14" s="18" t="str">
        <f>homedepothalrbr!$P15</f>
        <v>BR30</v>
      </c>
      <c r="B14" s="19">
        <f>homedepothalrbr!$X15</f>
        <v>50</v>
      </c>
      <c r="C14" s="19">
        <f>homedepothalrbr!$W15</f>
        <v>65</v>
      </c>
      <c r="D14" s="19">
        <f>homedepothalrbr!$J15</f>
        <v>0</v>
      </c>
      <c r="E14" s="19">
        <f>homedepothalrbr!$R15</f>
        <v>600</v>
      </c>
      <c r="F14" s="19">
        <f>homedepothalrbr!$Z15</f>
        <v>13.97</v>
      </c>
      <c r="G14" s="19">
        <f>homedepothalrbr!$T15</f>
        <v>3</v>
      </c>
      <c r="H14" s="2">
        <f t="shared" si="1"/>
        <v>4.6566666666666672</v>
      </c>
    </row>
    <row r="15" spans="1:17" x14ac:dyDescent="0.3">
      <c r="A15" s="17" t="str">
        <f>loweshalrbr!$J2</f>
        <v>BR40</v>
      </c>
      <c r="B15">
        <f>loweshalrbr!$K2</f>
        <v>65</v>
      </c>
      <c r="C15">
        <f>loweshalrbr!$O2</f>
        <v>100</v>
      </c>
      <c r="D15" t="str">
        <f>IF(loweshalrbr!$R2="","",loweshalrbr!$R2)</f>
        <v/>
      </c>
      <c r="E15">
        <f>loweshalrbr!$S2</f>
        <v>950</v>
      </c>
      <c r="F15" s="2">
        <f>loweshalrbr!$F2</f>
        <v>1.99</v>
      </c>
      <c r="G15">
        <f>loweshalrbr!$L2</f>
        <v>1</v>
      </c>
      <c r="H15" s="2">
        <f t="shared" si="0"/>
        <v>1.99</v>
      </c>
    </row>
    <row r="16" spans="1:17" x14ac:dyDescent="0.3">
      <c r="A16" s="17" t="str">
        <f>loweshalrbr!$J3</f>
        <v>BR30</v>
      </c>
      <c r="B16">
        <f>loweshalrbr!$K3</f>
        <v>65</v>
      </c>
      <c r="C16">
        <f>loweshalrbr!$O3</f>
        <v>100</v>
      </c>
      <c r="D16" t="str">
        <f>IF(loweshalrbr!$R3="","",loweshalrbr!$R3)</f>
        <v/>
      </c>
      <c r="E16">
        <f>loweshalrbr!$S3</f>
        <v>850</v>
      </c>
      <c r="F16" s="2">
        <f>loweshalrbr!$F3</f>
        <v>1.99</v>
      </c>
      <c r="G16">
        <f>loweshalrbr!$L3</f>
        <v>1</v>
      </c>
      <c r="H16" s="2">
        <f t="shared" si="0"/>
        <v>1.99</v>
      </c>
    </row>
    <row r="17" spans="1:8" x14ac:dyDescent="0.3">
      <c r="A17" s="18" t="str">
        <f>mischalbr!D2</f>
        <v>BR30</v>
      </c>
      <c r="B17" s="19">
        <f>mischalbr!E2</f>
        <v>65</v>
      </c>
      <c r="C17" s="19">
        <f>mischalbr!F2</f>
        <v>90</v>
      </c>
      <c r="D17" s="19"/>
      <c r="E17" s="19">
        <f>mischalbr!G2</f>
        <v>920</v>
      </c>
      <c r="F17" s="94">
        <f>mischalbr!J2</f>
        <v>3.9558333333333331</v>
      </c>
      <c r="G17" s="19">
        <v>1</v>
      </c>
      <c r="H17" s="2">
        <f>mischalbr!J2</f>
        <v>3.9558333333333331</v>
      </c>
    </row>
    <row r="18" spans="1:8" x14ac:dyDescent="0.3">
      <c r="A18" s="18" t="str">
        <f>mischalbr!D3</f>
        <v>BR30</v>
      </c>
      <c r="B18" s="19">
        <f>mischalbr!E3</f>
        <v>65</v>
      </c>
      <c r="C18" s="19">
        <f>mischalbr!F3</f>
        <v>65</v>
      </c>
      <c r="D18" s="19"/>
      <c r="E18" s="19">
        <f>mischalbr!G3</f>
        <v>680</v>
      </c>
      <c r="F18" s="94">
        <f>mischalbr!J3</f>
        <v>6.44</v>
      </c>
      <c r="G18" s="19">
        <v>1</v>
      </c>
      <c r="H18" s="2">
        <f>mischalbr!J3</f>
        <v>6.44</v>
      </c>
    </row>
    <row r="19" spans="1:8" x14ac:dyDescent="0.3">
      <c r="A19" s="18" t="str">
        <f>mischalbr!D4</f>
        <v>BR30</v>
      </c>
      <c r="B19" s="19">
        <f>mischalbr!E4</f>
        <v>65</v>
      </c>
      <c r="C19" s="19">
        <f>mischalbr!F4</f>
        <v>100</v>
      </c>
      <c r="D19" s="19"/>
      <c r="E19" s="19">
        <f>mischalbr!G4</f>
        <v>820</v>
      </c>
      <c r="F19" s="94">
        <f>mischalbr!J4</f>
        <v>9.25</v>
      </c>
      <c r="G19" s="19">
        <v>1</v>
      </c>
      <c r="H19" s="2">
        <f>mischalbr!J4</f>
        <v>9.25</v>
      </c>
    </row>
    <row r="20" spans="1:8" x14ac:dyDescent="0.3">
      <c r="A20" s="18" t="str">
        <f>mischalbr!D5</f>
        <v>BR40</v>
      </c>
      <c r="B20" s="19">
        <f>mischalbr!E5</f>
        <v>65</v>
      </c>
      <c r="C20" s="19">
        <f>mischalbr!F5</f>
        <v>90</v>
      </c>
      <c r="D20" s="19"/>
      <c r="E20" s="19">
        <f>mischalbr!G5</f>
        <v>820</v>
      </c>
      <c r="F20" s="94">
        <f>mischalbr!J5</f>
        <v>4.8325000000000005</v>
      </c>
      <c r="G20" s="19">
        <v>1</v>
      </c>
      <c r="H20" s="2">
        <f>mischalbr!J5</f>
        <v>4.8325000000000005</v>
      </c>
    </row>
    <row r="21" spans="1:8" x14ac:dyDescent="0.3">
      <c r="A21" s="18" t="str">
        <f>mischalbr!D6</f>
        <v>BR40</v>
      </c>
      <c r="B21" s="19">
        <f>mischalbr!E6</f>
        <v>65</v>
      </c>
      <c r="C21" s="19">
        <f>mischalbr!F6</f>
        <v>90</v>
      </c>
      <c r="D21" s="19"/>
      <c r="E21" s="19">
        <f>mischalbr!G6</f>
        <v>820</v>
      </c>
      <c r="F21" s="94">
        <f>mischalbr!J6</f>
        <v>8.77</v>
      </c>
      <c r="G21" s="19">
        <v>1</v>
      </c>
      <c r="H21" s="2">
        <f>mischalbr!J6</f>
        <v>8.77</v>
      </c>
    </row>
    <row r="22" spans="1:8" x14ac:dyDescent="0.3">
      <c r="A22" s="18" t="str">
        <f>mischalbr!D7</f>
        <v>BR40</v>
      </c>
      <c r="B22" s="19">
        <f>mischalbr!E7</f>
        <v>65</v>
      </c>
      <c r="C22" s="19">
        <f>mischalbr!F7</f>
        <v>100</v>
      </c>
      <c r="D22" s="19"/>
      <c r="E22" s="19">
        <f>mischalbr!G7</f>
        <v>820</v>
      </c>
      <c r="F22" s="94">
        <f>mischalbr!J7</f>
        <v>6.7</v>
      </c>
      <c r="G22" s="19">
        <v>1</v>
      </c>
      <c r="H22" s="2">
        <f>mischalbr!J7</f>
        <v>6.7</v>
      </c>
    </row>
    <row r="23" spans="1:8" x14ac:dyDescent="0.3">
      <c r="A23" s="18" t="str">
        <f>mischalbr!D8</f>
        <v>BR40</v>
      </c>
      <c r="B23" s="19">
        <f>mischalbr!E8</f>
        <v>65</v>
      </c>
      <c r="C23" s="19">
        <f>mischalbr!F8</f>
        <v>100</v>
      </c>
      <c r="D23" s="19"/>
      <c r="E23" s="19">
        <f>mischalbr!G8</f>
        <v>820</v>
      </c>
      <c r="F23" s="94">
        <f>mischalbr!J8</f>
        <v>8.7174999999999994</v>
      </c>
      <c r="G23" s="19">
        <v>1</v>
      </c>
      <c r="H23" s="2">
        <f>mischalbr!J8</f>
        <v>8.7174999999999994</v>
      </c>
    </row>
    <row r="24" spans="1:8" x14ac:dyDescent="0.3">
      <c r="A24" s="18" t="s">
        <v>65</v>
      </c>
      <c r="B24" s="19">
        <f>mischalbr!E10</f>
        <v>60</v>
      </c>
      <c r="C24" s="19">
        <f>mischalbr!F10</f>
        <v>75</v>
      </c>
      <c r="D24" s="19"/>
      <c r="E24" s="19">
        <f>mischalbr!G10</f>
        <v>700</v>
      </c>
      <c r="F24" s="94">
        <f>mischalbr!J10</f>
        <v>5</v>
      </c>
      <c r="G24" s="19">
        <v>1</v>
      </c>
      <c r="H24" s="2">
        <f>mischalbr!J10</f>
        <v>5</v>
      </c>
    </row>
    <row r="25" spans="1:8" x14ac:dyDescent="0.3">
      <c r="A25" s="18" t="s">
        <v>65</v>
      </c>
      <c r="B25" s="19">
        <f>mischalbr!E11</f>
        <v>60</v>
      </c>
      <c r="C25" s="19">
        <f>mischalbr!F11</f>
        <v>75</v>
      </c>
      <c r="D25" s="19"/>
      <c r="E25" s="19">
        <f>mischalbr!G11</f>
        <v>700</v>
      </c>
      <c r="F25" s="94">
        <f>mischalbr!J11</f>
        <v>2.95</v>
      </c>
      <c r="G25" s="19">
        <v>1</v>
      </c>
      <c r="H25" s="2">
        <f>mischalbr!J11</f>
        <v>2.95</v>
      </c>
    </row>
    <row r="26" spans="1:8" x14ac:dyDescent="0.3">
      <c r="A26" s="18" t="s">
        <v>65</v>
      </c>
      <c r="B26" s="19">
        <f>mischalbr!E12</f>
        <v>75</v>
      </c>
      <c r="C26" s="19">
        <f>mischalbr!F12</f>
        <v>120</v>
      </c>
      <c r="D26" s="19"/>
      <c r="E26" s="19">
        <f>mischalbr!G12</f>
        <v>1050</v>
      </c>
      <c r="F26" s="94">
        <f>mischalbr!J12</f>
        <v>5.4799999999999995</v>
      </c>
      <c r="G26" s="19">
        <v>1</v>
      </c>
      <c r="H26" s="2">
        <f>mischalbr!J12</f>
        <v>5.4799999999999995</v>
      </c>
    </row>
    <row r="27" spans="1:8" x14ac:dyDescent="0.3">
      <c r="A27" s="18" t="s">
        <v>65</v>
      </c>
      <c r="B27" s="19">
        <f>mischalbr!E13</f>
        <v>75</v>
      </c>
      <c r="C27" s="19">
        <f>mischalbr!F13</f>
        <v>120</v>
      </c>
      <c r="D27" s="19"/>
      <c r="E27" s="19">
        <f>mischalbr!G13</f>
        <v>1000</v>
      </c>
      <c r="F27" s="94">
        <f>mischalbr!J13</f>
        <v>4.6150000000000002</v>
      </c>
      <c r="G27" s="19">
        <v>1</v>
      </c>
      <c r="H27" s="2">
        <f>mischalbr!J13</f>
        <v>4.6150000000000002</v>
      </c>
    </row>
    <row r="28" spans="1:8" x14ac:dyDescent="0.3">
      <c r="A28" s="18" t="str">
        <f>mischalbr!D14</f>
        <v>BR30</v>
      </c>
      <c r="B28" s="19">
        <f>mischalbr!E14</f>
        <v>50</v>
      </c>
      <c r="C28" s="19">
        <f>mischalbr!F14</f>
        <v>75</v>
      </c>
      <c r="D28" s="19"/>
      <c r="E28" s="19">
        <f>mischalbr!G14</f>
        <v>700</v>
      </c>
      <c r="F28" s="94">
        <f>mischalbr!J14</f>
        <v>4.4033333333333333</v>
      </c>
      <c r="G28" s="19">
        <v>1</v>
      </c>
      <c r="H28" s="2">
        <f>mischalbr!J14</f>
        <v>4.4033333333333333</v>
      </c>
    </row>
    <row r="29" spans="1:8" x14ac:dyDescent="0.3">
      <c r="A29" s="18" t="str">
        <f>mischalbr!D15</f>
        <v>BR30</v>
      </c>
      <c r="B29" s="19">
        <f>mischalbr!E15</f>
        <v>65</v>
      </c>
      <c r="C29" s="19">
        <f>mischalbr!F15</f>
        <v>90</v>
      </c>
      <c r="D29" s="19"/>
      <c r="E29" s="19">
        <f>mischalbr!G15</f>
        <v>920</v>
      </c>
      <c r="F29" s="94">
        <f>mischalbr!J15</f>
        <v>4.166666666666667</v>
      </c>
      <c r="G29" s="19">
        <v>1</v>
      </c>
      <c r="H29" s="2">
        <f>mischalbr!J15</f>
        <v>4.166666666666667</v>
      </c>
    </row>
    <row r="30" spans="1:8" x14ac:dyDescent="0.3">
      <c r="A30" s="18" t="str">
        <f>mischalbr!D16</f>
        <v>BR30</v>
      </c>
      <c r="B30" s="19">
        <f>mischalbr!E16</f>
        <v>42</v>
      </c>
      <c r="C30" s="19">
        <f>mischalbr!F16</f>
        <v>50</v>
      </c>
      <c r="D30" s="19"/>
      <c r="E30" s="19">
        <f>mischalbr!G16</f>
        <v>720</v>
      </c>
      <c r="F30" s="94">
        <f>mischalbr!J16</f>
        <v>2.5</v>
      </c>
      <c r="G30" s="19">
        <v>1</v>
      </c>
      <c r="H30" s="2">
        <f>mischalbr!J16</f>
        <v>2.5</v>
      </c>
    </row>
    <row r="31" spans="1:8" x14ac:dyDescent="0.3">
      <c r="A31" s="18" t="str">
        <f>mischalbr!D17</f>
        <v>BR30</v>
      </c>
      <c r="B31" s="19">
        <f>mischalbr!E17</f>
        <v>40</v>
      </c>
      <c r="C31" s="19">
        <f>mischalbr!F17</f>
        <v>50</v>
      </c>
      <c r="D31" s="19"/>
      <c r="E31" s="19">
        <f>mischalbr!G17</f>
        <v>600</v>
      </c>
      <c r="F31" s="94">
        <f>mischalbr!J17</f>
        <v>5</v>
      </c>
      <c r="G31" s="19">
        <v>1</v>
      </c>
      <c r="H31" s="2">
        <f>mischalbr!J17</f>
        <v>5</v>
      </c>
    </row>
    <row r="32" spans="1:8" x14ac:dyDescent="0.3">
      <c r="A32" s="18" t="str">
        <f>mischalbr!D18</f>
        <v>BR30</v>
      </c>
      <c r="B32" s="19">
        <f>mischalbr!E18</f>
        <v>65</v>
      </c>
      <c r="C32" s="19">
        <f>mischalbr!F18</f>
        <v>65</v>
      </c>
      <c r="D32" s="19"/>
      <c r="E32" s="19">
        <f>mischalbr!G18</f>
        <v>620</v>
      </c>
      <c r="F32" s="94">
        <f>mischalbr!J18</f>
        <v>2.99</v>
      </c>
      <c r="G32" s="19">
        <v>1</v>
      </c>
      <c r="H32" s="2">
        <f>mischalbr!J18</f>
        <v>2.99</v>
      </c>
    </row>
    <row r="33" spans="1:14" x14ac:dyDescent="0.3">
      <c r="A33" s="18" t="str">
        <f>mischalbr!D19</f>
        <v>BR30</v>
      </c>
      <c r="B33" s="19">
        <f>mischalbr!E19</f>
        <v>65</v>
      </c>
      <c r="C33" s="19">
        <f>mischalbr!F19</f>
        <v>90</v>
      </c>
      <c r="D33" s="19"/>
      <c r="E33" s="19">
        <f>mischalbr!G19</f>
        <v>900</v>
      </c>
      <c r="F33" s="94">
        <f>mischalbr!J19</f>
        <v>3.99</v>
      </c>
      <c r="G33" s="19">
        <v>1</v>
      </c>
      <c r="H33" s="2">
        <f>mischalbr!J19</f>
        <v>3.99</v>
      </c>
    </row>
    <row r="34" spans="1:14" x14ac:dyDescent="0.3">
      <c r="A34" s="18" t="str">
        <f>mischalbr!D20</f>
        <v>BR30</v>
      </c>
      <c r="B34" s="19">
        <f>mischalbr!E20</f>
        <v>52</v>
      </c>
      <c r="C34" s="19">
        <f>mischalbr!F20</f>
        <v>65</v>
      </c>
      <c r="D34" s="19"/>
      <c r="E34" s="19">
        <f>mischalbr!G20</f>
        <v>640</v>
      </c>
      <c r="F34" s="94">
        <f>mischalbr!J20</f>
        <v>3</v>
      </c>
      <c r="G34" s="19">
        <v>1</v>
      </c>
      <c r="H34" s="2">
        <f>mischalbr!J20</f>
        <v>3</v>
      </c>
    </row>
    <row r="35" spans="1:14" x14ac:dyDescent="0.3">
      <c r="A35" s="18" t="str">
        <f>mischalbr!D21</f>
        <v>BR30</v>
      </c>
      <c r="B35" s="19">
        <f>mischalbr!E21</f>
        <v>42</v>
      </c>
      <c r="C35" s="19">
        <f>mischalbr!F21</f>
        <v>50</v>
      </c>
      <c r="D35" s="19"/>
      <c r="E35" s="19">
        <f>mischalbr!G21</f>
        <v>550</v>
      </c>
      <c r="F35" s="94">
        <f>mischalbr!J21</f>
        <v>2.99</v>
      </c>
      <c r="G35" s="19">
        <v>1</v>
      </c>
      <c r="H35" s="2">
        <f>mischalbr!J21</f>
        <v>2.99</v>
      </c>
    </row>
    <row r="36" spans="1:14" x14ac:dyDescent="0.3">
      <c r="A36" s="18" t="str">
        <f>mischalbr!D22</f>
        <v>BR30</v>
      </c>
      <c r="B36" s="19">
        <f>mischalbr!E22</f>
        <v>40</v>
      </c>
      <c r="C36" s="19">
        <f>mischalbr!F22</f>
        <v>55</v>
      </c>
      <c r="D36" s="19"/>
      <c r="E36" s="19">
        <f>mischalbr!G22</f>
        <v>550</v>
      </c>
      <c r="F36" s="94">
        <f>mischalbr!J22</f>
        <v>3.9</v>
      </c>
      <c r="G36" s="19">
        <v>2</v>
      </c>
      <c r="H36" s="2">
        <f>mischalbr!J22</f>
        <v>3.9</v>
      </c>
    </row>
    <row r="37" spans="1:14" x14ac:dyDescent="0.3">
      <c r="A37" s="18"/>
      <c r="B37" s="19"/>
      <c r="C37" s="19"/>
      <c r="D37" s="19"/>
      <c r="E37" s="19"/>
      <c r="F37" s="94"/>
      <c r="G37" s="19"/>
      <c r="H37" s="2"/>
      <c r="J37" s="95" t="s">
        <v>2283</v>
      </c>
      <c r="K37" t="s">
        <v>2285</v>
      </c>
      <c r="M37" t="s">
        <v>2385</v>
      </c>
      <c r="N37" t="s">
        <v>2386</v>
      </c>
    </row>
    <row r="38" spans="1:14" x14ac:dyDescent="0.3">
      <c r="A38" s="18"/>
      <c r="B38" s="19"/>
      <c r="C38" s="19"/>
      <c r="D38" s="19"/>
      <c r="E38" s="19"/>
      <c r="F38" s="94"/>
      <c r="G38" s="19"/>
      <c r="H38" s="2"/>
      <c r="J38" s="24">
        <v>45</v>
      </c>
      <c r="K38" s="96">
        <v>3.4866666666666664</v>
      </c>
      <c r="M38">
        <v>45</v>
      </c>
      <c r="N38" s="93">
        <v>3.4866666666666664</v>
      </c>
    </row>
    <row r="39" spans="1:14" x14ac:dyDescent="0.3">
      <c r="J39" s="24">
        <v>50</v>
      </c>
      <c r="K39" s="96">
        <v>3.8374999999999999</v>
      </c>
      <c r="M39">
        <v>50</v>
      </c>
      <c r="N39" s="93">
        <v>3.8374999999999999</v>
      </c>
    </row>
    <row r="40" spans="1:14" x14ac:dyDescent="0.3">
      <c r="J40" s="24">
        <v>55</v>
      </c>
      <c r="K40" s="96">
        <v>5.0111111111111111</v>
      </c>
      <c r="M40">
        <v>55</v>
      </c>
      <c r="N40" s="93">
        <v>5.0111111111111111</v>
      </c>
    </row>
    <row r="41" spans="1:14" x14ac:dyDescent="0.3">
      <c r="J41" s="24">
        <v>65</v>
      </c>
      <c r="K41" s="96">
        <v>4.8025833333333328</v>
      </c>
      <c r="M41">
        <v>65</v>
      </c>
      <c r="N41" s="93">
        <v>4.8025833333333328</v>
      </c>
    </row>
    <row r="42" spans="1:14" x14ac:dyDescent="0.3">
      <c r="J42" s="24">
        <v>75</v>
      </c>
      <c r="K42" s="96">
        <v>4.1177777777777775</v>
      </c>
      <c r="M42">
        <v>75</v>
      </c>
      <c r="N42" s="93">
        <v>4.1177777777777775</v>
      </c>
    </row>
    <row r="43" spans="1:14" x14ac:dyDescent="0.3">
      <c r="J43" s="24">
        <v>90</v>
      </c>
      <c r="K43" s="96">
        <v>5.1430000000000007</v>
      </c>
      <c r="M43">
        <v>90</v>
      </c>
      <c r="N43" s="93">
        <v>5.1430000000000007</v>
      </c>
    </row>
    <row r="44" spans="1:14" x14ac:dyDescent="0.3">
      <c r="J44" s="24">
        <v>100</v>
      </c>
      <c r="K44" s="96">
        <v>5.7294999999999998</v>
      </c>
      <c r="M44">
        <v>100</v>
      </c>
      <c r="N44" s="93">
        <v>5.7294999999999998</v>
      </c>
    </row>
    <row r="45" spans="1:14" x14ac:dyDescent="0.3">
      <c r="J45" s="24">
        <v>120</v>
      </c>
      <c r="K45" s="96">
        <v>5.0474999999999994</v>
      </c>
      <c r="M45">
        <v>120</v>
      </c>
      <c r="N45" s="93">
        <v>5.0474999999999994</v>
      </c>
    </row>
    <row r="46" spans="1:14" x14ac:dyDescent="0.3">
      <c r="J46" s="24" t="s">
        <v>2286</v>
      </c>
      <c r="K46" s="96"/>
    </row>
    <row r="47" spans="1:14" x14ac:dyDescent="0.3">
      <c r="J47" s="24" t="s">
        <v>2284</v>
      </c>
      <c r="K47" s="96">
        <v>4.7337142857142851</v>
      </c>
    </row>
  </sheetData>
  <pageMargins left="0.7" right="0.7" top="0.75" bottom="0.75" header="0.3" footer="0.3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V50"/>
  <sheetViews>
    <sheetView topLeftCell="A27" workbookViewId="0">
      <selection activeCell="Q58" sqref="Q58"/>
    </sheetView>
  </sheetViews>
  <sheetFormatPr defaultColWidth="9.109375" defaultRowHeight="14.4" x14ac:dyDescent="0.3"/>
  <cols>
    <col min="1" max="1" width="18.44140625" style="3" customWidth="1"/>
    <col min="2" max="2" width="20.77734375" style="3" customWidth="1"/>
    <col min="3" max="3" width="9.33203125" style="3" customWidth="1"/>
    <col min="4" max="4" width="46.109375" style="3" customWidth="1"/>
    <col min="5" max="5" width="9.109375" style="3" hidden="1" customWidth="1"/>
    <col min="6" max="6" width="13.44140625" style="3" customWidth="1"/>
    <col min="7" max="7" width="28" style="3" customWidth="1"/>
    <col min="8" max="8" width="14.33203125" style="50" customWidth="1"/>
    <col min="9" max="9" width="9.109375" style="3" hidden="1" customWidth="1"/>
    <col min="10" max="10" width="9.33203125" style="3" hidden="1" customWidth="1"/>
    <col min="11" max="11" width="15.6640625" style="3" customWidth="1"/>
    <col min="12" max="12" width="13.44140625" style="3" customWidth="1"/>
    <col min="13" max="13" width="9.77734375" style="3" customWidth="1"/>
    <col min="14" max="14" width="14.6640625" style="3" customWidth="1"/>
    <col min="15" max="15" width="11.88671875" style="3" customWidth="1"/>
    <col min="16" max="16" width="9.109375" style="3" hidden="1" customWidth="1"/>
    <col min="17" max="17" width="16.88671875" style="3" customWidth="1"/>
    <col min="18" max="18" width="18.88671875" style="3" hidden="1" customWidth="1"/>
    <col min="19" max="19" width="9.109375" style="3" hidden="1" customWidth="1"/>
    <col min="20" max="16384" width="9.109375" style="3"/>
  </cols>
  <sheetData>
    <row r="1" spans="1:22" x14ac:dyDescent="0.3">
      <c r="A1" s="59" t="s">
        <v>183</v>
      </c>
      <c r="B1" s="59" t="s">
        <v>182</v>
      </c>
      <c r="C1" s="59" t="s">
        <v>774</v>
      </c>
      <c r="D1" s="59" t="s">
        <v>773</v>
      </c>
      <c r="E1" s="59" t="s">
        <v>179</v>
      </c>
      <c r="F1" s="59" t="s">
        <v>175</v>
      </c>
      <c r="G1" s="59" t="s">
        <v>2240</v>
      </c>
      <c r="H1" s="60" t="s">
        <v>2236</v>
      </c>
      <c r="I1" s="59" t="s">
        <v>1985</v>
      </c>
      <c r="J1" s="59" t="s">
        <v>1984</v>
      </c>
      <c r="K1" s="59" t="s">
        <v>1983</v>
      </c>
      <c r="L1" s="59" t="s">
        <v>169</v>
      </c>
      <c r="M1" s="59" t="s">
        <v>168</v>
      </c>
      <c r="N1" s="59" t="s">
        <v>167</v>
      </c>
      <c r="O1" s="59" t="s">
        <v>163</v>
      </c>
      <c r="P1" s="59" t="s">
        <v>165</v>
      </c>
      <c r="Q1" s="59" t="s">
        <v>1981</v>
      </c>
      <c r="R1" s="3" t="s">
        <v>1982</v>
      </c>
      <c r="S1" s="3" t="s">
        <v>2193</v>
      </c>
    </row>
    <row r="2" spans="1:22" x14ac:dyDescent="0.3">
      <c r="A2" s="3" t="s">
        <v>2192</v>
      </c>
      <c r="B2" s="3" t="s">
        <v>2007</v>
      </c>
      <c r="C2" s="3" t="s">
        <v>2190</v>
      </c>
      <c r="D2" s="3" t="s">
        <v>2191</v>
      </c>
      <c r="E2" s="3" t="s">
        <v>2190</v>
      </c>
      <c r="F2" s="16">
        <v>4.99</v>
      </c>
      <c r="G2" s="16">
        <v>4.99</v>
      </c>
      <c r="H2" s="51" t="s">
        <v>2237</v>
      </c>
      <c r="I2" s="3" t="s">
        <v>0</v>
      </c>
      <c r="J2" s="3" t="s">
        <v>2189</v>
      </c>
      <c r="K2" s="3" t="s">
        <v>65</v>
      </c>
      <c r="L2" s="3">
        <v>650</v>
      </c>
      <c r="M2" s="3">
        <v>8</v>
      </c>
      <c r="N2" s="3">
        <v>6</v>
      </c>
      <c r="O2" s="3" t="s">
        <v>43</v>
      </c>
      <c r="P2" s="3">
        <v>10000</v>
      </c>
      <c r="Q2" s="3">
        <v>65</v>
      </c>
      <c r="R2" s="3" t="s">
        <v>1968</v>
      </c>
      <c r="S2" s="3" t="s">
        <v>43</v>
      </c>
    </row>
    <row r="3" spans="1:22" x14ac:dyDescent="0.3">
      <c r="A3" s="3" t="s">
        <v>2188</v>
      </c>
      <c r="B3" s="3" t="s">
        <v>2007</v>
      </c>
      <c r="C3" s="3" t="s">
        <v>2186</v>
      </c>
      <c r="D3" s="3" t="s">
        <v>2187</v>
      </c>
      <c r="E3" s="3" t="s">
        <v>2186</v>
      </c>
      <c r="F3" s="16">
        <v>6.39</v>
      </c>
      <c r="G3" s="16">
        <v>6.39</v>
      </c>
      <c r="H3" s="51" t="s">
        <v>2237</v>
      </c>
      <c r="I3" s="3" t="s">
        <v>0</v>
      </c>
      <c r="J3" s="3" t="s">
        <v>2185</v>
      </c>
      <c r="K3" s="3" t="s">
        <v>65</v>
      </c>
      <c r="L3" s="3">
        <v>650</v>
      </c>
      <c r="M3" s="3">
        <v>8.5</v>
      </c>
      <c r="N3" s="3">
        <v>3</v>
      </c>
      <c r="O3" s="3" t="s">
        <v>2009</v>
      </c>
      <c r="P3" s="3">
        <v>25000</v>
      </c>
      <c r="Q3" s="3">
        <v>65</v>
      </c>
      <c r="R3" s="3" t="s">
        <v>1968</v>
      </c>
      <c r="S3" s="3" t="s">
        <v>43</v>
      </c>
    </row>
    <row r="4" spans="1:22" x14ac:dyDescent="0.3">
      <c r="A4" s="3" t="s">
        <v>2184</v>
      </c>
      <c r="B4" s="3" t="s">
        <v>2007</v>
      </c>
      <c r="C4" s="3" t="s">
        <v>2182</v>
      </c>
      <c r="D4" s="3" t="s">
        <v>2183</v>
      </c>
      <c r="E4" s="3" t="s">
        <v>2182</v>
      </c>
      <c r="F4" s="16"/>
      <c r="G4" s="16">
        <v>18.98</v>
      </c>
      <c r="H4" s="51" t="s">
        <v>2239</v>
      </c>
      <c r="I4" s="3" t="s">
        <v>0</v>
      </c>
      <c r="J4" s="3" t="s">
        <v>2181</v>
      </c>
      <c r="K4" s="3" t="s">
        <v>65</v>
      </c>
      <c r="L4" s="3">
        <v>650</v>
      </c>
      <c r="M4" s="3">
        <v>9</v>
      </c>
      <c r="N4" s="3">
        <v>6</v>
      </c>
      <c r="O4" s="3" t="s">
        <v>43</v>
      </c>
      <c r="P4" s="3">
        <v>10000</v>
      </c>
      <c r="Q4" s="3">
        <v>65</v>
      </c>
      <c r="R4" s="3" t="s">
        <v>1968</v>
      </c>
      <c r="S4" s="3" t="s">
        <v>43</v>
      </c>
    </row>
    <row r="5" spans="1:22" x14ac:dyDescent="0.3">
      <c r="A5" s="3" t="s">
        <v>2180</v>
      </c>
      <c r="B5" s="3" t="s">
        <v>2019</v>
      </c>
      <c r="C5" s="3" t="s">
        <v>2178</v>
      </c>
      <c r="D5" s="3" t="s">
        <v>2179</v>
      </c>
      <c r="E5" s="3" t="s">
        <v>2178</v>
      </c>
      <c r="F5" s="16">
        <v>3.74</v>
      </c>
      <c r="G5" s="16">
        <v>3.74</v>
      </c>
      <c r="H5" s="51" t="s">
        <v>2238</v>
      </c>
      <c r="I5" s="3" t="s">
        <v>0</v>
      </c>
      <c r="J5" s="3" t="s">
        <v>2177</v>
      </c>
      <c r="K5" s="3" t="s">
        <v>815</v>
      </c>
      <c r="L5" s="3">
        <v>300</v>
      </c>
      <c r="M5" s="3">
        <v>4.5</v>
      </c>
      <c r="N5" s="3">
        <v>1</v>
      </c>
      <c r="O5" s="3" t="s">
        <v>43</v>
      </c>
      <c r="P5" s="3">
        <v>20000</v>
      </c>
      <c r="Q5" s="3">
        <v>40</v>
      </c>
      <c r="R5" s="3" t="s">
        <v>1968</v>
      </c>
      <c r="S5" s="3" t="s">
        <v>43</v>
      </c>
    </row>
    <row r="6" spans="1:22" x14ac:dyDescent="0.3">
      <c r="A6" s="3" t="s">
        <v>2176</v>
      </c>
      <c r="B6" s="3" t="s">
        <v>2007</v>
      </c>
      <c r="C6" s="3" t="s">
        <v>2174</v>
      </c>
      <c r="D6" s="3" t="s">
        <v>2175</v>
      </c>
      <c r="E6" s="3" t="s">
        <v>2174</v>
      </c>
      <c r="F6" s="16">
        <v>8.74</v>
      </c>
      <c r="G6" s="16">
        <v>8.74</v>
      </c>
      <c r="H6" s="51" t="s">
        <v>2237</v>
      </c>
      <c r="I6" s="3" t="s">
        <v>0</v>
      </c>
      <c r="J6" s="3" t="s">
        <v>2173</v>
      </c>
      <c r="K6" s="3" t="s">
        <v>65</v>
      </c>
      <c r="L6" s="3">
        <v>650</v>
      </c>
      <c r="M6" s="3">
        <v>8</v>
      </c>
      <c r="N6" s="3">
        <v>12</v>
      </c>
      <c r="O6" s="3" t="s">
        <v>43</v>
      </c>
      <c r="P6" s="3">
        <v>10000</v>
      </c>
      <c r="Q6" s="3">
        <v>65</v>
      </c>
      <c r="R6" s="3" t="s">
        <v>1968</v>
      </c>
      <c r="S6" s="3" t="s">
        <v>43</v>
      </c>
    </row>
    <row r="7" spans="1:22" x14ac:dyDescent="0.3">
      <c r="A7" s="3" t="s">
        <v>2172</v>
      </c>
      <c r="B7" s="3" t="s">
        <v>2007</v>
      </c>
      <c r="C7" s="3" t="s">
        <v>2170</v>
      </c>
      <c r="D7" s="3" t="s">
        <v>2171</v>
      </c>
      <c r="E7" s="3" t="s">
        <v>2170</v>
      </c>
      <c r="F7" s="16"/>
      <c r="G7" s="16">
        <v>10.98</v>
      </c>
      <c r="H7" s="51" t="s">
        <v>2239</v>
      </c>
      <c r="I7" s="3" t="s">
        <v>0</v>
      </c>
      <c r="J7" s="3" t="s">
        <v>2169</v>
      </c>
      <c r="K7" s="3" t="s">
        <v>56</v>
      </c>
      <c r="L7" s="3">
        <v>550</v>
      </c>
      <c r="M7" s="3">
        <v>7</v>
      </c>
      <c r="N7" s="3">
        <v>1</v>
      </c>
      <c r="O7" s="3" t="s">
        <v>2009</v>
      </c>
      <c r="P7" s="3">
        <v>25000</v>
      </c>
      <c r="Q7" s="3">
        <v>50</v>
      </c>
      <c r="R7" s="3" t="s">
        <v>1968</v>
      </c>
      <c r="S7" s="3" t="s">
        <v>43</v>
      </c>
    </row>
    <row r="8" spans="1:22" x14ac:dyDescent="0.3">
      <c r="A8" s="3" t="s">
        <v>2168</v>
      </c>
      <c r="B8" s="3" t="s">
        <v>2007</v>
      </c>
      <c r="C8" s="3" t="s">
        <v>2166</v>
      </c>
      <c r="D8" s="3" t="s">
        <v>2167</v>
      </c>
      <c r="E8" s="3" t="s">
        <v>2166</v>
      </c>
      <c r="F8" s="16">
        <v>3.24</v>
      </c>
      <c r="G8" s="16">
        <v>3.24</v>
      </c>
      <c r="H8" s="51" t="s">
        <v>2237</v>
      </c>
      <c r="I8" s="3" t="s">
        <v>0</v>
      </c>
      <c r="J8" s="3" t="s">
        <v>2165</v>
      </c>
      <c r="K8" s="3" t="s">
        <v>65</v>
      </c>
      <c r="L8" s="3">
        <v>800</v>
      </c>
      <c r="M8" s="3">
        <v>9</v>
      </c>
      <c r="N8" s="3">
        <v>2</v>
      </c>
      <c r="O8" s="3" t="s">
        <v>2009</v>
      </c>
      <c r="P8" s="3">
        <v>25000</v>
      </c>
      <c r="Q8" s="3">
        <v>65</v>
      </c>
      <c r="R8" s="3" t="s">
        <v>1968</v>
      </c>
      <c r="S8" s="3" t="s">
        <v>43</v>
      </c>
    </row>
    <row r="9" spans="1:22" x14ac:dyDescent="0.3">
      <c r="A9" s="3" t="s">
        <v>2164</v>
      </c>
      <c r="B9" s="3" t="s">
        <v>2007</v>
      </c>
      <c r="C9" s="3" t="s">
        <v>2162</v>
      </c>
      <c r="D9" s="3" t="s">
        <v>2163</v>
      </c>
      <c r="E9" s="3" t="s">
        <v>2162</v>
      </c>
      <c r="F9" s="16"/>
      <c r="G9" s="16">
        <v>3.24</v>
      </c>
      <c r="H9" s="51" t="s">
        <v>2239</v>
      </c>
      <c r="I9" s="3" t="s">
        <v>0</v>
      </c>
      <c r="J9" s="3" t="s">
        <v>2161</v>
      </c>
      <c r="K9" s="3" t="s">
        <v>65</v>
      </c>
      <c r="L9" s="3">
        <v>650</v>
      </c>
      <c r="M9" s="3">
        <v>8.5</v>
      </c>
      <c r="N9" s="3">
        <v>3</v>
      </c>
      <c r="O9" s="3" t="s">
        <v>2009</v>
      </c>
      <c r="P9" s="3">
        <v>25000</v>
      </c>
      <c r="Q9" s="3">
        <v>65</v>
      </c>
      <c r="R9" s="3" t="s">
        <v>1968</v>
      </c>
      <c r="S9" s="3" t="s">
        <v>43</v>
      </c>
      <c r="V9" s="47"/>
    </row>
    <row r="10" spans="1:22" x14ac:dyDescent="0.3">
      <c r="A10" s="3" t="s">
        <v>2160</v>
      </c>
      <c r="B10" s="3" t="s">
        <v>2007</v>
      </c>
      <c r="C10" s="3" t="s">
        <v>2158</v>
      </c>
      <c r="D10" s="3" t="s">
        <v>2159</v>
      </c>
      <c r="E10" s="3" t="s">
        <v>2158</v>
      </c>
      <c r="F10" s="16">
        <v>3.74</v>
      </c>
      <c r="G10" s="16">
        <v>3.74</v>
      </c>
      <c r="H10" s="51" t="s">
        <v>2237</v>
      </c>
      <c r="I10" s="3" t="s">
        <v>0</v>
      </c>
      <c r="J10" s="3" t="s">
        <v>2157</v>
      </c>
      <c r="K10" s="3" t="s">
        <v>65</v>
      </c>
      <c r="L10" s="3">
        <v>650</v>
      </c>
      <c r="M10" s="3">
        <v>9</v>
      </c>
      <c r="N10" s="3">
        <v>2</v>
      </c>
      <c r="O10" s="3" t="s">
        <v>43</v>
      </c>
      <c r="P10" s="3">
        <v>11000</v>
      </c>
      <c r="Q10" s="3">
        <v>65</v>
      </c>
      <c r="R10" s="3" t="s">
        <v>1968</v>
      </c>
      <c r="S10" s="3" t="s">
        <v>43</v>
      </c>
    </row>
    <row r="11" spans="1:22" x14ac:dyDescent="0.3">
      <c r="A11" s="3" t="s">
        <v>2156</v>
      </c>
      <c r="B11" s="3" t="s">
        <v>2007</v>
      </c>
      <c r="C11" s="3" t="s">
        <v>2154</v>
      </c>
      <c r="D11" s="3" t="s">
        <v>2155</v>
      </c>
      <c r="E11" s="3" t="s">
        <v>2154</v>
      </c>
      <c r="F11" s="16">
        <v>4.24</v>
      </c>
      <c r="G11" s="16">
        <v>4.24</v>
      </c>
      <c r="H11" s="51" t="s">
        <v>2237</v>
      </c>
      <c r="I11" s="3" t="s">
        <v>0</v>
      </c>
      <c r="J11" s="3" t="s">
        <v>2153</v>
      </c>
      <c r="K11" s="3" t="s">
        <v>184</v>
      </c>
      <c r="L11" s="3">
        <v>900</v>
      </c>
      <c r="M11" s="3">
        <v>13</v>
      </c>
      <c r="N11" s="3">
        <v>2</v>
      </c>
      <c r="O11" s="3" t="s">
        <v>43</v>
      </c>
      <c r="P11" s="3">
        <v>11000</v>
      </c>
      <c r="Q11" s="3">
        <v>85</v>
      </c>
      <c r="R11" s="3" t="s">
        <v>1968</v>
      </c>
      <c r="S11" s="3" t="s">
        <v>43</v>
      </c>
    </row>
    <row r="12" spans="1:22" x14ac:dyDescent="0.3">
      <c r="A12" s="3" t="s">
        <v>2152</v>
      </c>
      <c r="B12" s="3" t="s">
        <v>2007</v>
      </c>
      <c r="C12" s="3" t="s">
        <v>2150</v>
      </c>
      <c r="D12" s="3" t="s">
        <v>2151</v>
      </c>
      <c r="E12" s="3" t="s">
        <v>2150</v>
      </c>
      <c r="F12" s="16">
        <v>2.4900000000000002</v>
      </c>
      <c r="G12" s="16">
        <v>2.4900000000000002</v>
      </c>
      <c r="H12" s="51" t="s">
        <v>2237</v>
      </c>
      <c r="I12" s="3" t="s">
        <v>0</v>
      </c>
      <c r="J12" s="3" t="s">
        <v>2149</v>
      </c>
      <c r="K12" s="3" t="s">
        <v>56</v>
      </c>
      <c r="L12" s="3">
        <v>450</v>
      </c>
      <c r="M12" s="3">
        <v>8</v>
      </c>
      <c r="N12" s="3">
        <v>1</v>
      </c>
      <c r="O12" s="3" t="s">
        <v>2009</v>
      </c>
      <c r="P12" s="3">
        <v>25000</v>
      </c>
      <c r="Q12" s="3">
        <v>45</v>
      </c>
      <c r="R12" s="3" t="s">
        <v>1968</v>
      </c>
      <c r="S12" s="3" t="s">
        <v>43</v>
      </c>
    </row>
    <row r="13" spans="1:22" x14ac:dyDescent="0.3">
      <c r="A13" s="3" t="s">
        <v>2148</v>
      </c>
      <c r="B13" s="3" t="s">
        <v>2007</v>
      </c>
      <c r="C13" s="3" t="s">
        <v>2146</v>
      </c>
      <c r="D13" s="3" t="s">
        <v>2147</v>
      </c>
      <c r="E13" s="3" t="s">
        <v>2146</v>
      </c>
      <c r="F13" s="16">
        <v>3.74</v>
      </c>
      <c r="G13" s="16">
        <v>3.74</v>
      </c>
      <c r="H13" s="51" t="s">
        <v>2237</v>
      </c>
      <c r="I13" s="3" t="s">
        <v>0</v>
      </c>
      <c r="J13" s="3" t="s">
        <v>2145</v>
      </c>
      <c r="K13" s="3" t="s">
        <v>184</v>
      </c>
      <c r="L13" s="3">
        <v>1065</v>
      </c>
      <c r="M13" s="3">
        <v>15.5</v>
      </c>
      <c r="N13" s="3">
        <v>1</v>
      </c>
      <c r="O13" s="3" t="s">
        <v>2009</v>
      </c>
      <c r="P13" s="3">
        <v>25000</v>
      </c>
      <c r="Q13" s="3">
        <v>75</v>
      </c>
      <c r="R13" s="3" t="s">
        <v>1968</v>
      </c>
      <c r="S13" s="3" t="s">
        <v>43</v>
      </c>
    </row>
    <row r="14" spans="1:22" x14ac:dyDescent="0.3">
      <c r="A14" s="3" t="s">
        <v>2144</v>
      </c>
      <c r="B14" s="3" t="s">
        <v>2007</v>
      </c>
      <c r="C14" s="3" t="s">
        <v>2142</v>
      </c>
      <c r="D14" s="3" t="s">
        <v>2143</v>
      </c>
      <c r="E14" s="3" t="s">
        <v>2142</v>
      </c>
      <c r="F14" s="16"/>
      <c r="G14" s="16">
        <v>29.98</v>
      </c>
      <c r="H14" s="51" t="s">
        <v>2239</v>
      </c>
      <c r="I14" s="3" t="s">
        <v>0</v>
      </c>
      <c r="J14" s="3" t="s">
        <v>2141</v>
      </c>
      <c r="K14" s="3" t="s">
        <v>65</v>
      </c>
      <c r="L14" s="3">
        <v>810</v>
      </c>
      <c r="M14" s="3">
        <v>9.5</v>
      </c>
      <c r="N14" s="3">
        <v>1</v>
      </c>
      <c r="O14" s="3" t="s">
        <v>43</v>
      </c>
      <c r="P14" s="3">
        <v>20000</v>
      </c>
      <c r="Q14" s="3">
        <v>65</v>
      </c>
      <c r="R14" s="3" t="s">
        <v>1968</v>
      </c>
      <c r="S14" s="3" t="s">
        <v>43</v>
      </c>
    </row>
    <row r="15" spans="1:22" x14ac:dyDescent="0.3">
      <c r="A15" s="3" t="s">
        <v>2140</v>
      </c>
      <c r="B15" s="3" t="s">
        <v>2007</v>
      </c>
      <c r="C15" s="3" t="s">
        <v>2138</v>
      </c>
      <c r="D15" s="3" t="s">
        <v>2139</v>
      </c>
      <c r="E15" s="3" t="s">
        <v>2138</v>
      </c>
      <c r="F15" s="16"/>
      <c r="G15" s="16">
        <v>15.28</v>
      </c>
      <c r="H15" s="51" t="s">
        <v>2239</v>
      </c>
      <c r="I15" s="3" t="s">
        <v>2137</v>
      </c>
      <c r="J15" s="3" t="s">
        <v>2136</v>
      </c>
      <c r="K15" s="3" t="s">
        <v>56</v>
      </c>
      <c r="L15" s="3">
        <v>450</v>
      </c>
      <c r="M15" s="3">
        <v>8</v>
      </c>
      <c r="N15" s="3">
        <v>2</v>
      </c>
      <c r="O15" s="3" t="s">
        <v>2009</v>
      </c>
      <c r="P15" s="3">
        <v>25000</v>
      </c>
      <c r="Q15" s="3">
        <v>45</v>
      </c>
      <c r="R15" s="3" t="s">
        <v>1968</v>
      </c>
      <c r="S15" s="3" t="s">
        <v>43</v>
      </c>
    </row>
    <row r="16" spans="1:22" x14ac:dyDescent="0.3">
      <c r="A16" s="3" t="s">
        <v>2135</v>
      </c>
      <c r="B16" s="3" t="s">
        <v>2007</v>
      </c>
      <c r="C16" s="3" t="s">
        <v>2134</v>
      </c>
      <c r="D16" s="3" t="s">
        <v>2133</v>
      </c>
      <c r="E16" s="3" t="s">
        <v>2132</v>
      </c>
      <c r="F16" s="16">
        <v>3.24</v>
      </c>
      <c r="G16" s="16">
        <v>3.24</v>
      </c>
      <c r="H16" s="51" t="s">
        <v>2237</v>
      </c>
      <c r="I16" s="3" t="s">
        <v>0</v>
      </c>
      <c r="J16" s="3" t="s">
        <v>2131</v>
      </c>
      <c r="K16" s="3" t="s">
        <v>184</v>
      </c>
      <c r="L16" s="3">
        <v>1100</v>
      </c>
      <c r="M16" s="3">
        <v>15</v>
      </c>
      <c r="N16" s="3">
        <v>1</v>
      </c>
      <c r="O16" s="3" t="s">
        <v>2009</v>
      </c>
      <c r="P16" s="3">
        <v>25000</v>
      </c>
      <c r="Q16" s="3">
        <v>85</v>
      </c>
      <c r="R16" s="3" t="s">
        <v>1968</v>
      </c>
      <c r="S16" s="3" t="s">
        <v>43</v>
      </c>
    </row>
    <row r="17" spans="1:19" x14ac:dyDescent="0.3">
      <c r="A17" s="3" t="s">
        <v>2130</v>
      </c>
      <c r="B17" s="3" t="s">
        <v>2007</v>
      </c>
      <c r="C17" s="3" t="s">
        <v>2128</v>
      </c>
      <c r="D17" s="3" t="s">
        <v>2129</v>
      </c>
      <c r="E17" s="3" t="s">
        <v>2128</v>
      </c>
      <c r="F17" s="16">
        <v>3.49</v>
      </c>
      <c r="G17" s="16">
        <v>3.49</v>
      </c>
      <c r="H17" s="51" t="s">
        <v>2237</v>
      </c>
      <c r="I17" s="3" t="s">
        <v>0</v>
      </c>
      <c r="J17" s="3" t="s">
        <v>2127</v>
      </c>
      <c r="K17" s="3" t="s">
        <v>184</v>
      </c>
      <c r="L17" s="3">
        <v>1250</v>
      </c>
      <c r="M17" s="3">
        <v>15</v>
      </c>
      <c r="N17" s="3">
        <v>1</v>
      </c>
      <c r="O17" s="3" t="s">
        <v>2009</v>
      </c>
      <c r="P17" s="3">
        <v>25000</v>
      </c>
      <c r="Q17" s="3">
        <v>85</v>
      </c>
      <c r="R17" s="3" t="s">
        <v>1968</v>
      </c>
      <c r="S17" s="3" t="s">
        <v>43</v>
      </c>
    </row>
    <row r="18" spans="1:19" x14ac:dyDescent="0.3">
      <c r="A18" s="3" t="s">
        <v>2126</v>
      </c>
      <c r="B18" s="3" t="s">
        <v>2007</v>
      </c>
      <c r="C18" s="3" t="s">
        <v>2124</v>
      </c>
      <c r="D18" s="3" t="s">
        <v>2125</v>
      </c>
      <c r="E18" s="3" t="s">
        <v>2124</v>
      </c>
      <c r="F18" s="16"/>
      <c r="G18" s="16">
        <v>17.98</v>
      </c>
      <c r="H18" s="51" t="s">
        <v>2239</v>
      </c>
      <c r="I18" s="3" t="s">
        <v>0</v>
      </c>
      <c r="J18" s="3" t="s">
        <v>2123</v>
      </c>
      <c r="K18" s="3" t="s">
        <v>65</v>
      </c>
      <c r="L18" s="3">
        <v>650</v>
      </c>
      <c r="M18" s="3">
        <v>10</v>
      </c>
      <c r="N18" s="3">
        <v>3</v>
      </c>
      <c r="O18" s="3" t="s">
        <v>43</v>
      </c>
      <c r="P18" s="3">
        <v>25000</v>
      </c>
      <c r="Q18" s="3">
        <v>65</v>
      </c>
      <c r="R18" s="3" t="s">
        <v>1968</v>
      </c>
      <c r="S18" s="3" t="s">
        <v>43</v>
      </c>
    </row>
    <row r="19" spans="1:19" x14ac:dyDescent="0.3">
      <c r="A19" s="3" t="s">
        <v>2122</v>
      </c>
      <c r="B19" s="3" t="s">
        <v>2007</v>
      </c>
      <c r="C19" s="3" t="s">
        <v>2120</v>
      </c>
      <c r="D19" s="3" t="s">
        <v>2121</v>
      </c>
      <c r="E19" s="3" t="s">
        <v>2120</v>
      </c>
      <c r="F19" s="16"/>
      <c r="G19" s="16">
        <v>17.98</v>
      </c>
      <c r="H19" s="51" t="s">
        <v>2239</v>
      </c>
      <c r="I19" s="3" t="s">
        <v>0</v>
      </c>
      <c r="J19" s="3" t="s">
        <v>2119</v>
      </c>
      <c r="K19" s="3" t="s">
        <v>65</v>
      </c>
      <c r="L19" s="3">
        <v>650</v>
      </c>
      <c r="M19" s="3">
        <v>8</v>
      </c>
      <c r="N19" s="3">
        <v>6</v>
      </c>
      <c r="O19" s="3" t="s">
        <v>43</v>
      </c>
      <c r="P19" s="3">
        <v>10000</v>
      </c>
      <c r="Q19" s="3">
        <v>65</v>
      </c>
      <c r="R19" s="3" t="s">
        <v>1968</v>
      </c>
      <c r="S19" s="3" t="s">
        <v>43</v>
      </c>
    </row>
    <row r="20" spans="1:19" x14ac:dyDescent="0.3">
      <c r="A20" s="3" t="s">
        <v>2118</v>
      </c>
      <c r="B20" s="3" t="s">
        <v>2007</v>
      </c>
      <c r="C20" s="3" t="s">
        <v>2116</v>
      </c>
      <c r="D20" s="3" t="s">
        <v>2117</v>
      </c>
      <c r="E20" s="3" t="s">
        <v>2116</v>
      </c>
      <c r="F20" s="16"/>
      <c r="G20" s="16">
        <v>29.98</v>
      </c>
      <c r="H20" s="51" t="s">
        <v>2239</v>
      </c>
      <c r="I20" s="3" t="s">
        <v>0</v>
      </c>
      <c r="J20" s="3" t="s">
        <v>2115</v>
      </c>
      <c r="K20" s="3" t="s">
        <v>65</v>
      </c>
      <c r="L20" s="3">
        <v>650</v>
      </c>
      <c r="M20" s="3">
        <v>8</v>
      </c>
      <c r="N20" s="3">
        <v>1</v>
      </c>
      <c r="O20" s="3" t="s">
        <v>43</v>
      </c>
      <c r="P20" s="3">
        <v>25000</v>
      </c>
      <c r="Q20" s="3">
        <v>65</v>
      </c>
      <c r="R20" s="3" t="s">
        <v>1968</v>
      </c>
      <c r="S20" s="3" t="s">
        <v>43</v>
      </c>
    </row>
    <row r="21" spans="1:19" x14ac:dyDescent="0.3">
      <c r="A21" s="3" t="s">
        <v>2114</v>
      </c>
      <c r="B21" s="3" t="s">
        <v>2007</v>
      </c>
      <c r="C21" s="3" t="s">
        <v>2112</v>
      </c>
      <c r="D21" s="3" t="s">
        <v>2113</v>
      </c>
      <c r="E21" s="3" t="s">
        <v>2112</v>
      </c>
      <c r="F21" s="16">
        <v>9.98</v>
      </c>
      <c r="G21" s="16">
        <v>9.98</v>
      </c>
      <c r="H21" s="51" t="s">
        <v>2237</v>
      </c>
      <c r="I21" s="3" t="s">
        <v>0</v>
      </c>
      <c r="J21" s="3" t="s">
        <v>2111</v>
      </c>
      <c r="K21" s="3" t="s">
        <v>65</v>
      </c>
      <c r="L21" s="3">
        <v>650</v>
      </c>
      <c r="M21" s="3">
        <v>9</v>
      </c>
      <c r="N21" s="3">
        <v>2</v>
      </c>
      <c r="O21" s="3" t="s">
        <v>43</v>
      </c>
      <c r="P21" s="3">
        <v>11000</v>
      </c>
      <c r="Q21" s="3">
        <v>65</v>
      </c>
      <c r="R21" s="3" t="s">
        <v>1968</v>
      </c>
      <c r="S21" s="3" t="s">
        <v>43</v>
      </c>
    </row>
    <row r="22" spans="1:19" x14ac:dyDescent="0.3">
      <c r="A22" s="3" t="s">
        <v>2110</v>
      </c>
      <c r="B22" s="3" t="s">
        <v>2007</v>
      </c>
      <c r="C22" s="3" t="s">
        <v>2108</v>
      </c>
      <c r="D22" s="3" t="s">
        <v>2109</v>
      </c>
      <c r="E22" s="3" t="s">
        <v>2108</v>
      </c>
      <c r="F22" s="16">
        <v>17.98</v>
      </c>
      <c r="G22" s="16">
        <v>17.98</v>
      </c>
      <c r="H22" s="51" t="s">
        <v>2237</v>
      </c>
      <c r="I22" s="3" t="s">
        <v>0</v>
      </c>
      <c r="J22" s="3" t="s">
        <v>2107</v>
      </c>
      <c r="K22" s="3" t="s">
        <v>184</v>
      </c>
      <c r="L22" s="3">
        <v>1100</v>
      </c>
      <c r="M22" s="3">
        <v>14</v>
      </c>
      <c r="N22" s="3">
        <v>2</v>
      </c>
      <c r="O22" s="3" t="s">
        <v>2009</v>
      </c>
      <c r="P22" s="3">
        <v>25000</v>
      </c>
      <c r="Q22" s="3">
        <v>85</v>
      </c>
      <c r="R22" s="3" t="s">
        <v>1968</v>
      </c>
      <c r="S22" s="3" t="s">
        <v>43</v>
      </c>
    </row>
    <row r="23" spans="1:19" x14ac:dyDescent="0.3">
      <c r="A23" s="3" t="s">
        <v>2106</v>
      </c>
      <c r="B23" s="3" t="s">
        <v>2019</v>
      </c>
      <c r="C23" s="3" t="s">
        <v>2104</v>
      </c>
      <c r="D23" s="3" t="s">
        <v>2105</v>
      </c>
      <c r="E23" s="3" t="s">
        <v>2104</v>
      </c>
      <c r="F23" s="16">
        <v>14.98</v>
      </c>
      <c r="G23" s="16">
        <v>14.98</v>
      </c>
      <c r="H23" s="51" t="s">
        <v>2237</v>
      </c>
      <c r="I23" s="3" t="s">
        <v>0</v>
      </c>
      <c r="J23" s="3" t="s">
        <v>2103</v>
      </c>
      <c r="K23" s="3" t="s">
        <v>56</v>
      </c>
      <c r="L23" s="3">
        <v>460</v>
      </c>
      <c r="M23" s="3">
        <v>6.5</v>
      </c>
      <c r="N23" s="3">
        <v>2</v>
      </c>
      <c r="O23" s="3" t="s">
        <v>2009</v>
      </c>
      <c r="P23" s="3">
        <v>25000</v>
      </c>
      <c r="Q23" s="3">
        <v>45</v>
      </c>
      <c r="R23" s="3" t="s">
        <v>1968</v>
      </c>
      <c r="S23" s="3" t="s">
        <v>43</v>
      </c>
    </row>
    <row r="24" spans="1:19" x14ac:dyDescent="0.3">
      <c r="A24" s="3" t="s">
        <v>2102</v>
      </c>
      <c r="B24" s="3" t="s">
        <v>2019</v>
      </c>
      <c r="C24" s="3" t="s">
        <v>2100</v>
      </c>
      <c r="D24" s="21" t="s">
        <v>2101</v>
      </c>
      <c r="E24" s="3" t="s">
        <v>2100</v>
      </c>
      <c r="F24" s="16">
        <v>17.98</v>
      </c>
      <c r="G24" s="16">
        <v>17.98</v>
      </c>
      <c r="H24" s="51" t="s">
        <v>2237</v>
      </c>
      <c r="I24" s="3" t="s">
        <v>0</v>
      </c>
      <c r="J24" s="3" t="s">
        <v>2099</v>
      </c>
      <c r="K24" s="3" t="s">
        <v>56</v>
      </c>
      <c r="L24" s="3">
        <v>460</v>
      </c>
      <c r="M24" s="3">
        <v>6.5</v>
      </c>
      <c r="N24" s="3">
        <v>2</v>
      </c>
      <c r="O24" s="3" t="s">
        <v>2009</v>
      </c>
      <c r="P24" s="3">
        <v>25000</v>
      </c>
      <c r="Q24" s="3">
        <v>45</v>
      </c>
      <c r="R24" s="3" t="s">
        <v>1968</v>
      </c>
      <c r="S24" s="3" t="s">
        <v>43</v>
      </c>
    </row>
    <row r="25" spans="1:19" x14ac:dyDescent="0.3">
      <c r="A25" s="3" t="s">
        <v>2098</v>
      </c>
      <c r="B25" s="3" t="s">
        <v>2007</v>
      </c>
      <c r="C25" s="3" t="s">
        <v>2096</v>
      </c>
      <c r="D25" s="3" t="s">
        <v>2097</v>
      </c>
      <c r="E25" s="3" t="s">
        <v>2096</v>
      </c>
      <c r="F25" s="16">
        <v>2.74</v>
      </c>
      <c r="G25" s="16">
        <v>2.74</v>
      </c>
      <c r="H25" s="51" t="s">
        <v>2237</v>
      </c>
      <c r="I25" s="3" t="s">
        <v>0</v>
      </c>
      <c r="J25" s="3" t="s">
        <v>2095</v>
      </c>
      <c r="K25" s="3" t="s">
        <v>56</v>
      </c>
      <c r="L25" s="3">
        <v>325</v>
      </c>
      <c r="M25" s="3">
        <v>5</v>
      </c>
      <c r="N25" s="3">
        <v>2</v>
      </c>
      <c r="O25" s="3" t="s">
        <v>43</v>
      </c>
      <c r="P25" s="3">
        <v>11000</v>
      </c>
      <c r="Q25" s="3">
        <v>50</v>
      </c>
      <c r="R25" s="3" t="s">
        <v>1968</v>
      </c>
      <c r="S25" s="3" t="s">
        <v>43</v>
      </c>
    </row>
    <row r="26" spans="1:19" x14ac:dyDescent="0.3">
      <c r="A26" s="3" t="s">
        <v>2094</v>
      </c>
      <c r="B26" s="3" t="s">
        <v>2019</v>
      </c>
      <c r="C26" s="3" t="s">
        <v>2092</v>
      </c>
      <c r="D26" s="3" t="s">
        <v>2093</v>
      </c>
      <c r="E26" s="3" t="s">
        <v>2092</v>
      </c>
      <c r="F26" s="16"/>
      <c r="G26" s="16">
        <v>18.28</v>
      </c>
      <c r="H26" s="51" t="s">
        <v>2239</v>
      </c>
      <c r="I26" s="3" t="s">
        <v>0</v>
      </c>
      <c r="J26" s="3" t="s">
        <v>2091</v>
      </c>
      <c r="K26" s="3" t="s">
        <v>56</v>
      </c>
      <c r="L26" s="3">
        <v>650</v>
      </c>
      <c r="M26" s="3">
        <v>8</v>
      </c>
      <c r="N26" s="3">
        <v>1</v>
      </c>
      <c r="O26" s="3" t="s">
        <v>43</v>
      </c>
      <c r="P26" s="3">
        <v>25000</v>
      </c>
      <c r="Q26" s="3">
        <v>65</v>
      </c>
      <c r="R26" s="3" t="s">
        <v>1968</v>
      </c>
      <c r="S26" s="3" t="s">
        <v>43</v>
      </c>
    </row>
    <row r="27" spans="1:19" x14ac:dyDescent="0.3">
      <c r="A27" s="3" t="s">
        <v>2090</v>
      </c>
      <c r="B27" s="3" t="s">
        <v>2007</v>
      </c>
      <c r="C27" s="3" t="s">
        <v>2088</v>
      </c>
      <c r="D27" s="3" t="s">
        <v>2089</v>
      </c>
      <c r="E27" s="3" t="s">
        <v>2088</v>
      </c>
      <c r="F27" s="16"/>
      <c r="G27" s="16">
        <v>94.74</v>
      </c>
      <c r="H27" s="51" t="s">
        <v>2239</v>
      </c>
      <c r="I27" s="3" t="s">
        <v>0</v>
      </c>
      <c r="J27" s="3" t="s">
        <v>2087</v>
      </c>
      <c r="K27" s="3" t="s">
        <v>184</v>
      </c>
      <c r="L27" s="3">
        <v>1400</v>
      </c>
      <c r="M27" s="3">
        <v>17</v>
      </c>
      <c r="N27" s="3">
        <v>12</v>
      </c>
      <c r="O27" s="3" t="s">
        <v>2009</v>
      </c>
      <c r="P27" s="3">
        <v>25000</v>
      </c>
      <c r="Q27" s="3">
        <v>100</v>
      </c>
      <c r="R27" s="3" t="s">
        <v>1968</v>
      </c>
      <c r="S27" s="3" t="s">
        <v>43</v>
      </c>
    </row>
    <row r="28" spans="1:19" x14ac:dyDescent="0.3">
      <c r="A28" s="3" t="s">
        <v>2086</v>
      </c>
      <c r="B28" s="3" t="s">
        <v>2007</v>
      </c>
      <c r="C28" s="3" t="s">
        <v>2084</v>
      </c>
      <c r="D28" s="3" t="s">
        <v>2085</v>
      </c>
      <c r="E28" s="3" t="s">
        <v>2084</v>
      </c>
      <c r="F28" s="16">
        <v>1.74</v>
      </c>
      <c r="G28" s="16">
        <v>1.74</v>
      </c>
      <c r="H28" s="51" t="s">
        <v>2237</v>
      </c>
      <c r="I28" s="3" t="s">
        <v>2083</v>
      </c>
      <c r="J28" s="3" t="s">
        <v>2082</v>
      </c>
      <c r="K28" s="3" t="s">
        <v>65</v>
      </c>
      <c r="L28" s="3">
        <v>800</v>
      </c>
      <c r="M28" s="3">
        <v>11</v>
      </c>
      <c r="N28" s="3">
        <v>1</v>
      </c>
      <c r="O28" s="3" t="s">
        <v>2009</v>
      </c>
      <c r="P28" s="3">
        <v>25000</v>
      </c>
      <c r="Q28" s="3">
        <v>65</v>
      </c>
      <c r="R28" s="3" t="s">
        <v>1968</v>
      </c>
      <c r="S28" s="3" t="s">
        <v>43</v>
      </c>
    </row>
    <row r="29" spans="1:19" x14ac:dyDescent="0.3">
      <c r="A29" s="3" t="s">
        <v>2081</v>
      </c>
      <c r="B29" s="3" t="s">
        <v>2007</v>
      </c>
      <c r="C29" s="3" t="s">
        <v>2079</v>
      </c>
      <c r="D29" s="3" t="s">
        <v>2080</v>
      </c>
      <c r="E29" s="3" t="s">
        <v>2079</v>
      </c>
      <c r="F29" s="16"/>
      <c r="G29" s="16">
        <v>19.98</v>
      </c>
      <c r="H29" s="51" t="s">
        <v>2239</v>
      </c>
      <c r="I29" s="3" t="s">
        <v>0</v>
      </c>
      <c r="J29" s="3" t="s">
        <v>2078</v>
      </c>
      <c r="K29" s="3" t="s">
        <v>184</v>
      </c>
      <c r="L29" s="3">
        <v>1100</v>
      </c>
      <c r="M29" s="3">
        <v>14</v>
      </c>
      <c r="N29" s="3">
        <v>2</v>
      </c>
      <c r="O29" s="3" t="s">
        <v>2009</v>
      </c>
      <c r="P29" s="3">
        <v>25000</v>
      </c>
      <c r="Q29" s="3">
        <v>85</v>
      </c>
      <c r="R29" s="3" t="s">
        <v>1968</v>
      </c>
      <c r="S29" s="3" t="s">
        <v>43</v>
      </c>
    </row>
    <row r="30" spans="1:19" x14ac:dyDescent="0.3">
      <c r="A30" s="3" t="s">
        <v>2077</v>
      </c>
      <c r="B30" s="3" t="s">
        <v>2007</v>
      </c>
      <c r="C30" s="3" t="s">
        <v>2075</v>
      </c>
      <c r="D30" s="3" t="s">
        <v>2076</v>
      </c>
      <c r="E30" s="3" t="s">
        <v>2075</v>
      </c>
      <c r="F30" s="16">
        <v>3.24</v>
      </c>
      <c r="G30" s="16">
        <v>3.24</v>
      </c>
      <c r="H30" s="51" t="s">
        <v>2237</v>
      </c>
      <c r="I30" s="3" t="s">
        <v>0</v>
      </c>
      <c r="J30" s="3" t="s">
        <v>2074</v>
      </c>
      <c r="K30" s="3" t="s">
        <v>65</v>
      </c>
      <c r="L30" s="3">
        <v>800</v>
      </c>
      <c r="M30" s="3">
        <v>9</v>
      </c>
      <c r="N30" s="3">
        <v>2</v>
      </c>
      <c r="O30" s="3" t="s">
        <v>2009</v>
      </c>
      <c r="P30" s="3">
        <v>25000</v>
      </c>
      <c r="Q30" s="3">
        <v>65</v>
      </c>
      <c r="R30" s="3" t="s">
        <v>1968</v>
      </c>
      <c r="S30" s="3" t="s">
        <v>43</v>
      </c>
    </row>
    <row r="31" spans="1:19" x14ac:dyDescent="0.3">
      <c r="A31" s="3" t="s">
        <v>2073</v>
      </c>
      <c r="B31" s="3" t="s">
        <v>2019</v>
      </c>
      <c r="C31" s="3" t="s">
        <v>2071</v>
      </c>
      <c r="D31" s="3" t="s">
        <v>2072</v>
      </c>
      <c r="E31" s="3" t="s">
        <v>2071</v>
      </c>
      <c r="F31" s="16">
        <v>4.49</v>
      </c>
      <c r="G31" s="16">
        <v>4.49</v>
      </c>
      <c r="H31" s="51" t="s">
        <v>2237</v>
      </c>
      <c r="I31" s="3" t="s">
        <v>0</v>
      </c>
      <c r="J31" s="3" t="s">
        <v>2070</v>
      </c>
      <c r="K31" s="3" t="s">
        <v>991</v>
      </c>
      <c r="L31" s="3">
        <v>400</v>
      </c>
      <c r="M31" s="3">
        <v>5.5</v>
      </c>
      <c r="N31" s="3">
        <v>1</v>
      </c>
      <c r="O31" s="3" t="s">
        <v>43</v>
      </c>
      <c r="P31" s="3">
        <v>20000</v>
      </c>
      <c r="Q31" s="3">
        <v>40</v>
      </c>
      <c r="R31" s="3" t="s">
        <v>1968</v>
      </c>
      <c r="S31" s="3" t="s">
        <v>43</v>
      </c>
    </row>
    <row r="32" spans="1:19" x14ac:dyDescent="0.3">
      <c r="A32" s="3" t="s">
        <v>2069</v>
      </c>
      <c r="B32" s="3" t="s">
        <v>2007</v>
      </c>
      <c r="C32" s="3" t="s">
        <v>2067</v>
      </c>
      <c r="D32" s="3" t="s">
        <v>2068</v>
      </c>
      <c r="E32" s="3" t="s">
        <v>2067</v>
      </c>
      <c r="F32" s="16">
        <v>8.49</v>
      </c>
      <c r="G32" s="16">
        <v>8.49</v>
      </c>
      <c r="H32" s="51" t="s">
        <v>2237</v>
      </c>
      <c r="I32" s="3" t="s">
        <v>0</v>
      </c>
      <c r="J32" s="3" t="s">
        <v>2066</v>
      </c>
      <c r="K32" s="3" t="s">
        <v>65</v>
      </c>
      <c r="L32" s="3">
        <v>650</v>
      </c>
      <c r="M32" s="3">
        <v>9</v>
      </c>
      <c r="N32" s="3">
        <v>6</v>
      </c>
      <c r="O32" s="3" t="s">
        <v>2009</v>
      </c>
      <c r="P32" s="3">
        <v>25000</v>
      </c>
      <c r="Q32" s="3">
        <v>65</v>
      </c>
      <c r="R32" s="3" t="s">
        <v>1968</v>
      </c>
      <c r="S32" s="3" t="s">
        <v>43</v>
      </c>
    </row>
    <row r="33" spans="1:19" x14ac:dyDescent="0.3">
      <c r="A33" s="3" t="s">
        <v>2065</v>
      </c>
      <c r="B33" s="3" t="s">
        <v>2007</v>
      </c>
      <c r="C33" s="3" t="s">
        <v>2064</v>
      </c>
      <c r="D33" s="3" t="s">
        <v>2063</v>
      </c>
      <c r="E33" s="3" t="s">
        <v>2062</v>
      </c>
      <c r="F33" s="16"/>
      <c r="G33" s="16">
        <v>3.74</v>
      </c>
      <c r="H33" s="51" t="s">
        <v>2239</v>
      </c>
      <c r="I33" s="3" t="s">
        <v>2061</v>
      </c>
      <c r="J33" s="3" t="s">
        <v>2060</v>
      </c>
      <c r="K33" s="3" t="s">
        <v>56</v>
      </c>
      <c r="L33" s="3">
        <v>450</v>
      </c>
      <c r="M33" s="3">
        <v>8</v>
      </c>
      <c r="N33" s="3">
        <v>2</v>
      </c>
      <c r="O33" s="3" t="s">
        <v>43</v>
      </c>
      <c r="P33" s="3">
        <v>25000</v>
      </c>
      <c r="Q33" s="3">
        <v>45</v>
      </c>
      <c r="R33" s="3" t="s">
        <v>1968</v>
      </c>
      <c r="S33" s="3" t="s">
        <v>43</v>
      </c>
    </row>
    <row r="34" spans="1:19" x14ac:dyDescent="0.3">
      <c r="A34" s="3" t="s">
        <v>2059</v>
      </c>
      <c r="B34" s="3" t="s">
        <v>2007</v>
      </c>
      <c r="C34" s="3" t="s">
        <v>2058</v>
      </c>
      <c r="D34" s="3" t="s">
        <v>2057</v>
      </c>
      <c r="E34" s="3" t="s">
        <v>2056</v>
      </c>
      <c r="F34" s="16">
        <v>2.4900000000000002</v>
      </c>
      <c r="G34" s="16">
        <v>2.4900000000000002</v>
      </c>
      <c r="H34" s="51" t="s">
        <v>2237</v>
      </c>
      <c r="I34" s="3" t="s">
        <v>0</v>
      </c>
      <c r="J34" s="3" t="s">
        <v>2055</v>
      </c>
      <c r="K34" s="3" t="s">
        <v>56</v>
      </c>
      <c r="L34" s="3">
        <v>500</v>
      </c>
      <c r="M34" s="3">
        <v>7</v>
      </c>
      <c r="N34" s="3">
        <v>1</v>
      </c>
      <c r="O34" s="3" t="s">
        <v>2009</v>
      </c>
      <c r="P34" s="3">
        <v>25000</v>
      </c>
      <c r="Q34" s="3">
        <v>50</v>
      </c>
      <c r="R34" s="3" t="s">
        <v>1968</v>
      </c>
      <c r="S34" s="3" t="s">
        <v>43</v>
      </c>
    </row>
    <row r="35" spans="1:19" x14ac:dyDescent="0.3">
      <c r="A35" s="3" t="s">
        <v>2054</v>
      </c>
      <c r="B35" s="3" t="s">
        <v>2007</v>
      </c>
      <c r="C35" s="3" t="s">
        <v>2052</v>
      </c>
      <c r="D35" s="3" t="s">
        <v>2053</v>
      </c>
      <c r="E35" s="3" t="s">
        <v>2052</v>
      </c>
      <c r="F35" s="16">
        <v>34.979999999999997</v>
      </c>
      <c r="G35" s="16">
        <v>34.979999999999997</v>
      </c>
      <c r="H35" s="51" t="s">
        <v>2237</v>
      </c>
      <c r="I35" s="3" t="s">
        <v>0</v>
      </c>
      <c r="J35" s="3" t="s">
        <v>2051</v>
      </c>
      <c r="K35" s="3" t="s">
        <v>65</v>
      </c>
      <c r="L35" s="3">
        <v>650</v>
      </c>
      <c r="M35" s="3">
        <v>10</v>
      </c>
      <c r="N35" s="3">
        <v>1</v>
      </c>
      <c r="O35" s="3" t="s">
        <v>43</v>
      </c>
      <c r="P35" s="3">
        <v>2500</v>
      </c>
      <c r="Q35" s="3">
        <v>65</v>
      </c>
      <c r="R35" s="3" t="s">
        <v>1968</v>
      </c>
      <c r="S35" s="3" t="s">
        <v>43</v>
      </c>
    </row>
    <row r="36" spans="1:19" x14ac:dyDescent="0.3">
      <c r="A36" s="3" t="s">
        <v>2050</v>
      </c>
      <c r="B36" s="3" t="s">
        <v>2019</v>
      </c>
      <c r="C36" s="3" t="s">
        <v>2048</v>
      </c>
      <c r="D36" s="3" t="s">
        <v>2049</v>
      </c>
      <c r="E36" s="3" t="s">
        <v>2048</v>
      </c>
      <c r="F36" s="16"/>
      <c r="G36" s="16">
        <v>16.98</v>
      </c>
      <c r="H36" s="51" t="s">
        <v>2239</v>
      </c>
      <c r="I36" s="3" t="s">
        <v>2047</v>
      </c>
      <c r="J36" s="3" t="s">
        <v>2046</v>
      </c>
      <c r="K36" s="3" t="s">
        <v>184</v>
      </c>
      <c r="L36" s="3">
        <v>1400</v>
      </c>
      <c r="M36" s="3">
        <v>14</v>
      </c>
      <c r="N36" s="3">
        <v>1</v>
      </c>
      <c r="O36" s="3" t="s">
        <v>43</v>
      </c>
      <c r="P36" s="3">
        <v>25000</v>
      </c>
      <c r="Q36" s="3">
        <v>100</v>
      </c>
      <c r="R36" s="3" t="s">
        <v>1968</v>
      </c>
      <c r="S36" s="3" t="s">
        <v>43</v>
      </c>
    </row>
    <row r="37" spans="1:19" x14ac:dyDescent="0.3">
      <c r="A37" s="3" t="s">
        <v>2045</v>
      </c>
      <c r="B37" s="3" t="s">
        <v>2007</v>
      </c>
      <c r="C37" s="3" t="s">
        <v>2043</v>
      </c>
      <c r="D37" s="3" t="s">
        <v>2044</v>
      </c>
      <c r="E37" s="3" t="s">
        <v>2043</v>
      </c>
      <c r="F37" s="16">
        <v>8.49</v>
      </c>
      <c r="G37" s="16">
        <v>8.49</v>
      </c>
      <c r="H37" s="51" t="s">
        <v>2237</v>
      </c>
      <c r="I37" s="3" t="s">
        <v>0</v>
      </c>
      <c r="J37" s="3" t="s">
        <v>2042</v>
      </c>
      <c r="K37" s="3" t="s">
        <v>65</v>
      </c>
      <c r="L37" s="3">
        <v>650</v>
      </c>
      <c r="M37" s="3">
        <v>9</v>
      </c>
      <c r="N37" s="3">
        <v>6</v>
      </c>
      <c r="O37" s="3" t="s">
        <v>2009</v>
      </c>
      <c r="P37" s="3">
        <v>25000</v>
      </c>
      <c r="Q37" s="3">
        <v>65</v>
      </c>
      <c r="R37" s="3" t="s">
        <v>1968</v>
      </c>
      <c r="S37" s="3" t="s">
        <v>43</v>
      </c>
    </row>
    <row r="38" spans="1:19" x14ac:dyDescent="0.3">
      <c r="A38" s="3" t="s">
        <v>2041</v>
      </c>
      <c r="B38" s="3" t="s">
        <v>2007</v>
      </c>
      <c r="C38" s="3" t="s">
        <v>2039</v>
      </c>
      <c r="D38" s="3" t="s">
        <v>2040</v>
      </c>
      <c r="E38" s="3" t="s">
        <v>2039</v>
      </c>
      <c r="F38" s="16">
        <v>2.4900000000000002</v>
      </c>
      <c r="G38" s="16">
        <v>2.4900000000000002</v>
      </c>
      <c r="H38" s="51" t="s">
        <v>2237</v>
      </c>
      <c r="I38" s="3" t="s">
        <v>0</v>
      </c>
      <c r="J38" s="3" t="s">
        <v>2038</v>
      </c>
      <c r="K38" s="3" t="s">
        <v>65</v>
      </c>
      <c r="L38" s="3">
        <v>750</v>
      </c>
      <c r="M38" s="3">
        <v>11.5</v>
      </c>
      <c r="N38" s="3">
        <v>1</v>
      </c>
      <c r="O38" s="3" t="s">
        <v>2009</v>
      </c>
      <c r="P38" s="3">
        <v>25000</v>
      </c>
      <c r="Q38" s="3">
        <v>65</v>
      </c>
      <c r="R38" s="3" t="s">
        <v>1968</v>
      </c>
      <c r="S38" s="3" t="s">
        <v>43</v>
      </c>
    </row>
    <row r="39" spans="1:19" x14ac:dyDescent="0.3">
      <c r="A39" s="3" t="s">
        <v>2037</v>
      </c>
      <c r="B39" s="3" t="s">
        <v>2019</v>
      </c>
      <c r="C39" s="3" t="s">
        <v>2035</v>
      </c>
      <c r="D39" s="3" t="s">
        <v>2036</v>
      </c>
      <c r="E39" s="3" t="s">
        <v>2035</v>
      </c>
      <c r="F39" s="16"/>
      <c r="G39" s="16">
        <v>124.07</v>
      </c>
      <c r="H39" s="51" t="s">
        <v>2239</v>
      </c>
      <c r="I39" s="3" t="s">
        <v>0</v>
      </c>
      <c r="J39" s="3" t="s">
        <v>2034</v>
      </c>
      <c r="K39" s="3" t="s">
        <v>65</v>
      </c>
      <c r="L39" s="3">
        <v>850</v>
      </c>
      <c r="M39" s="3">
        <v>11</v>
      </c>
      <c r="N39" s="3">
        <v>24</v>
      </c>
      <c r="O39" s="3" t="s">
        <v>2009</v>
      </c>
      <c r="P39" s="3">
        <v>25000</v>
      </c>
      <c r="Q39" s="3">
        <v>65</v>
      </c>
      <c r="R39" s="3" t="s">
        <v>1968</v>
      </c>
      <c r="S39" s="3" t="s">
        <v>43</v>
      </c>
    </row>
    <row r="40" spans="1:19" x14ac:dyDescent="0.3">
      <c r="A40" s="3" t="s">
        <v>2033</v>
      </c>
      <c r="B40" s="3" t="s">
        <v>2007</v>
      </c>
      <c r="C40" s="3" t="s">
        <v>2031</v>
      </c>
      <c r="D40" s="3" t="s">
        <v>2032</v>
      </c>
      <c r="E40" s="3" t="s">
        <v>2031</v>
      </c>
      <c r="F40" s="16">
        <v>7.98</v>
      </c>
      <c r="G40" s="16">
        <v>7.98</v>
      </c>
      <c r="H40" s="51" t="s">
        <v>2238</v>
      </c>
      <c r="I40" s="3" t="s">
        <v>0</v>
      </c>
      <c r="J40" s="3" t="s">
        <v>2030</v>
      </c>
      <c r="K40" s="3" t="s">
        <v>65</v>
      </c>
      <c r="L40" s="3">
        <v>800</v>
      </c>
      <c r="M40" s="3">
        <v>9</v>
      </c>
      <c r="N40" s="3">
        <v>1</v>
      </c>
      <c r="O40" s="3" t="s">
        <v>2009</v>
      </c>
      <c r="P40" s="3">
        <v>25000</v>
      </c>
      <c r="Q40" s="3">
        <v>65</v>
      </c>
      <c r="R40" s="3" t="s">
        <v>1968</v>
      </c>
      <c r="S40" s="3" t="s">
        <v>43</v>
      </c>
    </row>
    <row r="41" spans="1:19" x14ac:dyDescent="0.3">
      <c r="A41" s="3" t="s">
        <v>2029</v>
      </c>
      <c r="B41" s="3" t="s">
        <v>2007</v>
      </c>
      <c r="C41" s="3" t="s">
        <v>2027</v>
      </c>
      <c r="D41" s="3" t="s">
        <v>2028</v>
      </c>
      <c r="E41" s="3" t="s">
        <v>2027</v>
      </c>
      <c r="F41" s="16"/>
      <c r="G41" s="16">
        <v>17.989999999999998</v>
      </c>
      <c r="H41" s="51" t="s">
        <v>2239</v>
      </c>
      <c r="I41" s="3" t="s">
        <v>0</v>
      </c>
      <c r="J41" s="3" t="s">
        <v>2026</v>
      </c>
      <c r="K41" s="3" t="s">
        <v>65</v>
      </c>
      <c r="L41" s="3">
        <v>700</v>
      </c>
      <c r="M41" s="3">
        <v>11</v>
      </c>
      <c r="N41" s="3">
        <v>1</v>
      </c>
      <c r="O41" s="3" t="s">
        <v>43</v>
      </c>
      <c r="P41" s="3">
        <v>35000</v>
      </c>
      <c r="Q41" s="3">
        <v>65</v>
      </c>
      <c r="R41" s="3" t="s">
        <v>1968</v>
      </c>
      <c r="S41" s="3" t="s">
        <v>43</v>
      </c>
    </row>
    <row r="42" spans="1:19" x14ac:dyDescent="0.3">
      <c r="A42" s="3" t="s">
        <v>2025</v>
      </c>
      <c r="B42" s="3" t="s">
        <v>2007</v>
      </c>
      <c r="C42" s="3" t="s">
        <v>2024</v>
      </c>
      <c r="D42" s="3" t="s">
        <v>2023</v>
      </c>
      <c r="E42" s="3" t="s">
        <v>2022</v>
      </c>
      <c r="F42" s="16"/>
      <c r="G42" s="16">
        <v>3.99</v>
      </c>
      <c r="H42" s="51" t="s">
        <v>2239</v>
      </c>
      <c r="I42" s="3" t="s">
        <v>2016</v>
      </c>
      <c r="J42" s="3" t="s">
        <v>2021</v>
      </c>
      <c r="K42" s="3" t="s">
        <v>65</v>
      </c>
      <c r="L42" s="3">
        <v>650</v>
      </c>
      <c r="M42" s="3">
        <v>9</v>
      </c>
      <c r="N42" s="3">
        <v>2</v>
      </c>
      <c r="O42" s="3" t="s">
        <v>43</v>
      </c>
      <c r="P42" s="3">
        <v>10000</v>
      </c>
      <c r="Q42" s="3">
        <v>65</v>
      </c>
      <c r="R42" s="3" t="s">
        <v>1968</v>
      </c>
      <c r="S42" s="3" t="s">
        <v>43</v>
      </c>
    </row>
    <row r="43" spans="1:19" x14ac:dyDescent="0.3">
      <c r="A43" s="3" t="s">
        <v>2020</v>
      </c>
      <c r="B43" s="3" t="s">
        <v>2019</v>
      </c>
      <c r="C43" s="3" t="s">
        <v>2017</v>
      </c>
      <c r="D43" s="3" t="s">
        <v>2018</v>
      </c>
      <c r="E43" s="3" t="s">
        <v>2017</v>
      </c>
      <c r="F43" s="16"/>
      <c r="G43" s="16">
        <v>4.78</v>
      </c>
      <c r="H43" s="51" t="s">
        <v>2239</v>
      </c>
      <c r="I43" s="3" t="s">
        <v>2016</v>
      </c>
      <c r="J43" s="3" t="s">
        <v>2015</v>
      </c>
      <c r="K43" s="3" t="s">
        <v>65</v>
      </c>
      <c r="L43" s="3">
        <v>800</v>
      </c>
      <c r="M43" s="3">
        <v>9</v>
      </c>
      <c r="N43" s="3">
        <v>1</v>
      </c>
      <c r="O43" s="3" t="s">
        <v>43</v>
      </c>
      <c r="P43" s="3">
        <v>25000</v>
      </c>
      <c r="Q43" s="3">
        <v>65</v>
      </c>
      <c r="R43" s="3" t="s">
        <v>1968</v>
      </c>
      <c r="S43" s="3" t="s">
        <v>43</v>
      </c>
    </row>
    <row r="44" spans="1:19" x14ac:dyDescent="0.3">
      <c r="A44" s="3" t="s">
        <v>2014</v>
      </c>
      <c r="B44" s="3" t="s">
        <v>2007</v>
      </c>
      <c r="C44" s="3" t="s">
        <v>2012</v>
      </c>
      <c r="D44" s="3" t="s">
        <v>2013</v>
      </c>
      <c r="E44" s="3" t="s">
        <v>2012</v>
      </c>
      <c r="F44" s="16">
        <v>4.24</v>
      </c>
      <c r="G44" s="16">
        <v>4.24</v>
      </c>
      <c r="H44" s="51" t="s">
        <v>2237</v>
      </c>
      <c r="I44" s="3" t="s">
        <v>2011</v>
      </c>
      <c r="J44" s="3" t="s">
        <v>2010</v>
      </c>
      <c r="K44" s="3" t="s">
        <v>184</v>
      </c>
      <c r="L44" s="3">
        <v>1100</v>
      </c>
      <c r="M44" s="3">
        <v>14</v>
      </c>
      <c r="N44" s="3">
        <v>2</v>
      </c>
      <c r="O44" s="3" t="s">
        <v>2009</v>
      </c>
      <c r="P44" s="3">
        <v>25000</v>
      </c>
      <c r="Q44" s="3">
        <v>85</v>
      </c>
      <c r="R44" s="3" t="s">
        <v>1968</v>
      </c>
      <c r="S44" s="3" t="s">
        <v>43</v>
      </c>
    </row>
    <row r="45" spans="1:19" x14ac:dyDescent="0.3">
      <c r="A45" s="3" t="s">
        <v>2008</v>
      </c>
      <c r="B45" s="3" t="s">
        <v>2007</v>
      </c>
      <c r="C45" s="3" t="s">
        <v>2005</v>
      </c>
      <c r="D45" s="3" t="s">
        <v>2006</v>
      </c>
      <c r="E45" s="3" t="s">
        <v>2005</v>
      </c>
      <c r="F45" s="16">
        <v>9.98</v>
      </c>
      <c r="G45" s="16">
        <v>9.98</v>
      </c>
      <c r="H45" s="51" t="s">
        <v>2237</v>
      </c>
      <c r="I45" s="3" t="s">
        <v>2004</v>
      </c>
      <c r="J45" s="3" t="s">
        <v>2003</v>
      </c>
      <c r="K45" s="3" t="s">
        <v>65</v>
      </c>
      <c r="L45" s="3">
        <v>1150</v>
      </c>
      <c r="M45" s="3">
        <v>14</v>
      </c>
      <c r="N45" s="3">
        <v>1</v>
      </c>
      <c r="O45" s="3" t="s">
        <v>43</v>
      </c>
      <c r="P45" s="3">
        <v>25000</v>
      </c>
      <c r="Q45" s="3">
        <v>85</v>
      </c>
      <c r="R45" s="3" t="s">
        <v>1968</v>
      </c>
      <c r="S45" s="3" t="s">
        <v>43</v>
      </c>
    </row>
    <row r="46" spans="1:19" x14ac:dyDescent="0.3">
      <c r="A46" s="108"/>
      <c r="B46" s="108"/>
      <c r="C46" s="108" t="s">
        <v>2389</v>
      </c>
      <c r="D46" s="112" t="s">
        <v>2388</v>
      </c>
      <c r="E46" s="108"/>
      <c r="F46" s="109">
        <v>10.49</v>
      </c>
      <c r="G46" s="109">
        <v>10.49</v>
      </c>
      <c r="H46" s="110" t="s">
        <v>2390</v>
      </c>
      <c r="I46" s="108"/>
      <c r="J46" s="108"/>
      <c r="K46" s="3" t="s">
        <v>184</v>
      </c>
      <c r="L46" s="108">
        <v>1750</v>
      </c>
      <c r="M46" s="108">
        <v>20</v>
      </c>
      <c r="N46" s="108">
        <v>1</v>
      </c>
      <c r="O46" s="108" t="s">
        <v>2009</v>
      </c>
      <c r="P46" s="108"/>
      <c r="Q46" s="108">
        <v>120</v>
      </c>
    </row>
    <row r="47" spans="1:19" x14ac:dyDescent="0.3">
      <c r="A47" s="108"/>
      <c r="B47" s="108"/>
      <c r="C47" s="108" t="s">
        <v>2391</v>
      </c>
      <c r="D47" s="112" t="s">
        <v>2392</v>
      </c>
      <c r="E47" s="108"/>
      <c r="F47" s="109">
        <v>19.989999999999998</v>
      </c>
      <c r="G47" s="109">
        <v>19.989999999999998</v>
      </c>
      <c r="H47" s="110" t="s">
        <v>2237</v>
      </c>
      <c r="I47" s="108"/>
      <c r="J47" s="108"/>
      <c r="K47" s="3" t="s">
        <v>184</v>
      </c>
      <c r="L47" s="108">
        <v>1750</v>
      </c>
      <c r="M47" s="108">
        <v>20</v>
      </c>
      <c r="N47" s="108">
        <v>1</v>
      </c>
      <c r="O47" s="108" t="s">
        <v>2009</v>
      </c>
      <c r="P47" s="108"/>
      <c r="Q47" s="108">
        <v>120</v>
      </c>
    </row>
    <row r="48" spans="1:19" x14ac:dyDescent="0.3">
      <c r="A48" s="108"/>
      <c r="B48" s="108"/>
      <c r="C48" s="108" t="s">
        <v>2394</v>
      </c>
      <c r="D48" s="112" t="s">
        <v>2393</v>
      </c>
      <c r="E48" s="108"/>
      <c r="F48" s="109">
        <v>25</v>
      </c>
      <c r="G48" s="109">
        <v>25</v>
      </c>
      <c r="H48" s="110" t="s">
        <v>2390</v>
      </c>
      <c r="I48" s="108"/>
      <c r="J48" s="108"/>
      <c r="K48" s="3" t="s">
        <v>184</v>
      </c>
      <c r="L48" s="108">
        <v>1750</v>
      </c>
      <c r="M48" s="108">
        <v>20</v>
      </c>
      <c r="N48" s="108">
        <v>1</v>
      </c>
      <c r="O48" s="3" t="s">
        <v>2009</v>
      </c>
      <c r="P48" s="108"/>
      <c r="Q48" s="108">
        <v>120</v>
      </c>
    </row>
    <row r="49" spans="1:17" x14ac:dyDescent="0.3">
      <c r="A49" s="108"/>
      <c r="B49" s="108"/>
      <c r="C49" s="108" t="s">
        <v>2406</v>
      </c>
      <c r="D49" s="112" t="s">
        <v>2405</v>
      </c>
      <c r="E49" s="108"/>
      <c r="F49" s="109">
        <v>14.82</v>
      </c>
      <c r="G49" s="109">
        <v>14.82</v>
      </c>
      <c r="H49" s="110" t="s">
        <v>2237</v>
      </c>
      <c r="I49" s="108"/>
      <c r="J49" s="108"/>
      <c r="K49" s="3" t="s">
        <v>184</v>
      </c>
      <c r="L49" s="108">
        <v>1230</v>
      </c>
      <c r="M49" s="108">
        <v>18</v>
      </c>
      <c r="N49" s="108">
        <v>1</v>
      </c>
      <c r="O49" s="108" t="s">
        <v>43</v>
      </c>
      <c r="P49" s="108"/>
      <c r="Q49" s="108">
        <v>120</v>
      </c>
    </row>
    <row r="50" spans="1:17" x14ac:dyDescent="0.3">
      <c r="A50" s="108"/>
      <c r="B50" s="108"/>
      <c r="C50" s="108" t="s">
        <v>2408</v>
      </c>
      <c r="D50" s="112" t="s">
        <v>2407</v>
      </c>
      <c r="E50" s="108"/>
      <c r="F50" s="109">
        <v>11.56</v>
      </c>
      <c r="G50" s="109">
        <v>11.56</v>
      </c>
      <c r="H50" s="110" t="s">
        <v>2237</v>
      </c>
      <c r="I50" s="108"/>
      <c r="J50" s="108"/>
      <c r="K50" s="3" t="s">
        <v>184</v>
      </c>
      <c r="L50" s="108">
        <v>1320</v>
      </c>
      <c r="M50" s="108">
        <v>18</v>
      </c>
      <c r="N50" s="108">
        <v>1</v>
      </c>
      <c r="O50" s="108" t="s">
        <v>43</v>
      </c>
      <c r="P50" s="108"/>
      <c r="Q50" s="108">
        <v>120</v>
      </c>
    </row>
  </sheetData>
  <hyperlinks>
    <hyperlink ref="D24" r:id="rId1"/>
    <hyperlink ref="D46" r:id="rId2"/>
    <hyperlink ref="D47" r:id="rId3"/>
    <hyperlink ref="D48" r:id="rId4"/>
    <hyperlink ref="D49" r:id="rId5"/>
    <hyperlink ref="D50" r:id="rId6"/>
  </hyperlinks>
  <pageMargins left="0.7" right="0.7" top="0.75" bottom="0.75" header="0.3" footer="0.3"/>
  <pageSetup orientation="portrait" r:id="rId7"/>
  <tableParts count="1">
    <tablePart r:id="rId8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Q187"/>
  <sheetViews>
    <sheetView topLeftCell="A159" workbookViewId="0">
      <selection activeCell="B192" sqref="B192"/>
    </sheetView>
  </sheetViews>
  <sheetFormatPr defaultColWidth="9.109375" defaultRowHeight="14.4" x14ac:dyDescent="0.3"/>
  <cols>
    <col min="1" max="1" width="18.109375" style="3" customWidth="1"/>
    <col min="2" max="2" width="20.21875" style="3" customWidth="1"/>
    <col min="3" max="3" width="9.21875" style="3" customWidth="1"/>
    <col min="4" max="4" width="49.77734375" style="3" customWidth="1"/>
    <col min="5" max="5" width="17" style="3" hidden="1" customWidth="1"/>
    <col min="6" max="6" width="26" style="3" hidden="1" customWidth="1"/>
    <col min="7" max="7" width="35.77734375" style="3" customWidth="1"/>
    <col min="8" max="8" width="36.33203125" style="3" customWidth="1"/>
    <col min="9" max="9" width="21.44140625" style="3" customWidth="1"/>
    <col min="10" max="10" width="13.6640625" style="48" customWidth="1"/>
    <col min="11" max="11" width="10" style="3" customWidth="1"/>
    <col min="12" max="12" width="38.33203125" style="3" customWidth="1"/>
    <col min="13" max="13" width="17.77734375" style="3" customWidth="1"/>
    <col min="14" max="14" width="29.6640625" style="3" customWidth="1"/>
    <col min="15" max="15" width="21.33203125" style="3" customWidth="1"/>
    <col min="16" max="16" width="12.33203125" style="3" hidden="1" customWidth="1"/>
    <col min="17" max="17" width="13.109375" style="3" hidden="1" customWidth="1"/>
    <col min="18" max="18" width="14.21875" style="3" hidden="1" customWidth="1"/>
    <col min="19" max="19" width="28.21875" style="3" customWidth="1"/>
    <col min="20" max="20" width="20.21875" style="3" hidden="1" customWidth="1"/>
    <col min="21" max="21" width="19.33203125" style="3" hidden="1" customWidth="1"/>
    <col min="22" max="22" width="13.77734375" style="3" hidden="1" customWidth="1"/>
    <col min="23" max="23" width="16" style="3" hidden="1" customWidth="1"/>
    <col min="24" max="24" width="21.88671875" style="3" hidden="1" customWidth="1"/>
    <col min="25" max="25" width="19.44140625" style="3" hidden="1" customWidth="1"/>
    <col min="26" max="26" width="18.21875" style="3" customWidth="1"/>
    <col min="27" max="27" width="20.77734375" style="3" customWidth="1"/>
    <col min="28" max="28" width="12.77734375" style="3" hidden="1" customWidth="1"/>
    <col min="29" max="29" width="21.109375" style="3" hidden="1" customWidth="1"/>
    <col min="30" max="30" width="10.109375" style="3" hidden="1" customWidth="1"/>
    <col min="31" max="31" width="21.6640625" style="3" customWidth="1"/>
    <col min="32" max="32" width="20.6640625" style="3" customWidth="1"/>
    <col min="33" max="33" width="23.77734375" style="3" customWidth="1"/>
    <col min="34" max="34" width="14.88671875" style="3" hidden="1" customWidth="1"/>
    <col min="35" max="35" width="15.21875" style="3" hidden="1" customWidth="1"/>
    <col min="36" max="36" width="14.44140625" style="3" hidden="1" customWidth="1"/>
    <col min="37" max="37" width="13" style="3" hidden="1" customWidth="1"/>
    <col min="38" max="38" width="18.44140625" style="3" hidden="1" customWidth="1"/>
    <col min="39" max="39" width="20.44140625" style="3" hidden="1" customWidth="1"/>
    <col min="40" max="40" width="25.33203125" style="3" hidden="1" customWidth="1"/>
    <col min="41" max="41" width="18.88671875" style="3" hidden="1" customWidth="1"/>
    <col min="42" max="42" width="17.6640625" style="20" bestFit="1" customWidth="1"/>
    <col min="43" max="43" width="55.6640625" style="3" bestFit="1" customWidth="1"/>
    <col min="44" max="16384" width="9.109375" style="3"/>
  </cols>
  <sheetData>
    <row r="1" spans="1:43" x14ac:dyDescent="0.3">
      <c r="A1" s="59" t="s">
        <v>183</v>
      </c>
      <c r="B1" s="59" t="s">
        <v>182</v>
      </c>
      <c r="C1" s="59" t="s">
        <v>774</v>
      </c>
      <c r="D1" s="59" t="s">
        <v>773</v>
      </c>
      <c r="E1" s="59" t="s">
        <v>179</v>
      </c>
      <c r="F1" s="59" t="s">
        <v>172</v>
      </c>
      <c r="G1" s="59" t="s">
        <v>175</v>
      </c>
      <c r="H1" s="59" t="s">
        <v>2241</v>
      </c>
      <c r="I1" s="59" t="s">
        <v>2213</v>
      </c>
      <c r="J1" s="61" t="s">
        <v>2236</v>
      </c>
      <c r="K1" s="59" t="s">
        <v>174</v>
      </c>
      <c r="L1" s="59" t="s">
        <v>772</v>
      </c>
      <c r="M1" s="59" t="s">
        <v>771</v>
      </c>
      <c r="N1" s="59" t="s">
        <v>770</v>
      </c>
      <c r="O1" s="59" t="s">
        <v>769</v>
      </c>
      <c r="P1" s="59" t="s">
        <v>1967</v>
      </c>
      <c r="Q1" s="59" t="s">
        <v>768</v>
      </c>
      <c r="R1" s="59" t="s">
        <v>767</v>
      </c>
      <c r="S1" s="59" t="s">
        <v>766</v>
      </c>
      <c r="T1" s="59" t="s">
        <v>765</v>
      </c>
      <c r="U1" s="59" t="s">
        <v>2245</v>
      </c>
      <c r="V1" s="59" t="s">
        <v>1966</v>
      </c>
      <c r="W1" s="59" t="s">
        <v>642</v>
      </c>
      <c r="X1" s="59" t="s">
        <v>764</v>
      </c>
      <c r="Y1" s="59" t="s">
        <v>763</v>
      </c>
      <c r="Z1" s="59" t="s">
        <v>762</v>
      </c>
      <c r="AA1" s="59" t="s">
        <v>761</v>
      </c>
      <c r="AB1" s="59" t="s">
        <v>760</v>
      </c>
      <c r="AC1" s="59" t="s">
        <v>759</v>
      </c>
      <c r="AD1" s="59" t="s">
        <v>819</v>
      </c>
      <c r="AE1" s="59" t="s">
        <v>758</v>
      </c>
      <c r="AF1" s="59" t="s">
        <v>757</v>
      </c>
      <c r="AG1" s="59" t="s">
        <v>1965</v>
      </c>
      <c r="AH1" s="59" t="s">
        <v>1964</v>
      </c>
      <c r="AI1" s="59" t="s">
        <v>979</v>
      </c>
      <c r="AJ1" s="59" t="s">
        <v>1963</v>
      </c>
      <c r="AK1" s="59" t="s">
        <v>1962</v>
      </c>
      <c r="AL1" s="59" t="s">
        <v>755</v>
      </c>
      <c r="AM1" s="59" t="s">
        <v>1961</v>
      </c>
      <c r="AN1" s="59" t="s">
        <v>1960</v>
      </c>
      <c r="AO1" s="59" t="s">
        <v>622</v>
      </c>
      <c r="AP1" s="62" t="s">
        <v>2214</v>
      </c>
      <c r="AQ1" s="59" t="s">
        <v>1959</v>
      </c>
    </row>
    <row r="2" spans="1:43" x14ac:dyDescent="0.3">
      <c r="A2" s="3" t="s">
        <v>1958</v>
      </c>
      <c r="B2" s="3" t="s">
        <v>901</v>
      </c>
      <c r="C2" s="3" t="s">
        <v>1957</v>
      </c>
      <c r="D2" s="21" t="s">
        <v>1956</v>
      </c>
      <c r="E2" s="3" t="s">
        <v>1955</v>
      </c>
      <c r="F2" s="3" t="s">
        <v>634</v>
      </c>
      <c r="G2" s="4">
        <v>4997</v>
      </c>
      <c r="H2" s="4">
        <v>49.97</v>
      </c>
      <c r="I2" s="16">
        <f t="shared" ref="I2:I57" si="0">G2/100</f>
        <v>49.97</v>
      </c>
      <c r="J2" s="49" t="s">
        <v>2238</v>
      </c>
      <c r="K2" s="3" t="s">
        <v>1954</v>
      </c>
      <c r="L2" s="3" t="s">
        <v>1953</v>
      </c>
      <c r="M2" s="3">
        <v>302474454</v>
      </c>
      <c r="N2" s="3">
        <v>2700</v>
      </c>
      <c r="O2" s="3">
        <v>25000</v>
      </c>
      <c r="Q2" s="3" t="s">
        <v>631</v>
      </c>
      <c r="R2" s="3" t="s">
        <v>630</v>
      </c>
      <c r="S2" s="3">
        <v>80</v>
      </c>
      <c r="T2" s="3" t="s">
        <v>626</v>
      </c>
      <c r="V2" s="3" t="s">
        <v>1043</v>
      </c>
      <c r="W2" s="3" t="s">
        <v>629</v>
      </c>
      <c r="X2" s="3" t="s">
        <v>641</v>
      </c>
      <c r="Y2" s="3" t="s">
        <v>628</v>
      </c>
      <c r="Z2" s="3" t="s">
        <v>650</v>
      </c>
      <c r="AA2" s="3" t="s">
        <v>65</v>
      </c>
      <c r="AB2" s="3" t="s">
        <v>1042</v>
      </c>
      <c r="AC2" s="3" t="s">
        <v>821</v>
      </c>
      <c r="AE2" s="3">
        <v>800</v>
      </c>
      <c r="AG2" s="3">
        <v>2</v>
      </c>
      <c r="AH2" s="3" t="s">
        <v>980</v>
      </c>
      <c r="AI2" s="3" t="s">
        <v>979</v>
      </c>
      <c r="AJ2" s="3" t="s">
        <v>978</v>
      </c>
      <c r="AK2" s="3" t="s">
        <v>848</v>
      </c>
      <c r="AM2" s="3" t="s">
        <v>1041</v>
      </c>
      <c r="AN2" s="3" t="s">
        <v>1040</v>
      </c>
      <c r="AO2" s="3">
        <v>65</v>
      </c>
      <c r="AP2" s="20">
        <v>8.5</v>
      </c>
      <c r="AQ2" s="3" t="s">
        <v>1039</v>
      </c>
    </row>
    <row r="3" spans="1:43" hidden="1" x14ac:dyDescent="0.3">
      <c r="A3" s="3" t="s">
        <v>1952</v>
      </c>
      <c r="B3" s="3" t="s">
        <v>959</v>
      </c>
      <c r="C3" s="3" t="s">
        <v>1951</v>
      </c>
      <c r="D3" s="21" t="s">
        <v>1950</v>
      </c>
      <c r="E3" s="3" t="s">
        <v>1949</v>
      </c>
      <c r="F3" s="3" t="s">
        <v>1942</v>
      </c>
      <c r="G3" s="4">
        <v>1499</v>
      </c>
      <c r="H3" s="4">
        <v>14.99</v>
      </c>
      <c r="I3" s="16"/>
      <c r="J3" s="49" t="s">
        <v>2239</v>
      </c>
      <c r="K3" s="3" t="s">
        <v>1948</v>
      </c>
      <c r="L3" s="3" t="s">
        <v>1947</v>
      </c>
      <c r="M3" s="3">
        <v>302789621</v>
      </c>
      <c r="N3" s="3">
        <v>2700</v>
      </c>
      <c r="O3" s="3">
        <v>11000</v>
      </c>
      <c r="Q3" s="3" t="s">
        <v>631</v>
      </c>
      <c r="R3" s="3" t="s">
        <v>630</v>
      </c>
      <c r="S3" s="3">
        <v>80</v>
      </c>
      <c r="T3" s="3" t="s">
        <v>626</v>
      </c>
      <c r="V3" s="3" t="s">
        <v>981</v>
      </c>
      <c r="W3" s="3" t="s">
        <v>629</v>
      </c>
      <c r="Y3" s="3" t="s">
        <v>628</v>
      </c>
      <c r="Z3" s="3" t="s">
        <v>1058</v>
      </c>
      <c r="AA3" s="3" t="s">
        <v>65</v>
      </c>
      <c r="AB3" s="3" t="s">
        <v>626</v>
      </c>
      <c r="AC3" s="3" t="s">
        <v>821</v>
      </c>
      <c r="AE3" s="3">
        <v>800</v>
      </c>
      <c r="AG3" s="3">
        <v>1</v>
      </c>
      <c r="AH3" s="3" t="s">
        <v>980</v>
      </c>
      <c r="AI3" s="3" t="s">
        <v>979</v>
      </c>
      <c r="AJ3" s="3" t="s">
        <v>1939</v>
      </c>
      <c r="AK3" s="3" t="s">
        <v>848</v>
      </c>
      <c r="AM3" s="3" t="s">
        <v>1938</v>
      </c>
      <c r="AN3" s="3" t="s">
        <v>1937</v>
      </c>
      <c r="AO3" s="3">
        <v>65</v>
      </c>
      <c r="AP3" s="20">
        <v>10</v>
      </c>
      <c r="AQ3" s="3" t="s">
        <v>1936</v>
      </c>
    </row>
    <row r="4" spans="1:43" x14ac:dyDescent="0.3">
      <c r="A4" s="3" t="s">
        <v>1946</v>
      </c>
      <c r="B4" s="3" t="s">
        <v>899</v>
      </c>
      <c r="C4" s="3" t="s">
        <v>1945</v>
      </c>
      <c r="D4" s="21" t="s">
        <v>1944</v>
      </c>
      <c r="E4" s="3" t="s">
        <v>1943</v>
      </c>
      <c r="F4" s="3" t="s">
        <v>1942</v>
      </c>
      <c r="G4" s="4">
        <v>3164</v>
      </c>
      <c r="H4" s="4">
        <v>31.64</v>
      </c>
      <c r="I4" s="16">
        <f t="shared" si="0"/>
        <v>31.64</v>
      </c>
      <c r="J4" s="49" t="s">
        <v>2238</v>
      </c>
      <c r="K4" s="3" t="s">
        <v>1941</v>
      </c>
      <c r="L4" s="3" t="s">
        <v>1940</v>
      </c>
      <c r="M4" s="3">
        <v>302789622</v>
      </c>
      <c r="N4" s="3">
        <v>2700</v>
      </c>
      <c r="O4" s="3">
        <v>20000</v>
      </c>
      <c r="Q4" s="3" t="s">
        <v>631</v>
      </c>
      <c r="R4" s="3" t="s">
        <v>630</v>
      </c>
      <c r="S4" s="3">
        <v>90</v>
      </c>
      <c r="T4" s="3" t="s">
        <v>626</v>
      </c>
      <c r="V4" s="3" t="s">
        <v>981</v>
      </c>
      <c r="W4" s="3" t="s">
        <v>629</v>
      </c>
      <c r="Y4" s="3" t="s">
        <v>628</v>
      </c>
      <c r="Z4" s="3" t="s">
        <v>1058</v>
      </c>
      <c r="AA4" s="3" t="s">
        <v>65</v>
      </c>
      <c r="AB4" s="3" t="s">
        <v>1042</v>
      </c>
      <c r="AC4" s="3" t="s">
        <v>821</v>
      </c>
      <c r="AE4" s="3">
        <v>800</v>
      </c>
      <c r="AG4" s="3">
        <v>1</v>
      </c>
      <c r="AH4" s="3" t="s">
        <v>980</v>
      </c>
      <c r="AI4" s="3" t="s">
        <v>979</v>
      </c>
      <c r="AJ4" s="3" t="s">
        <v>1939</v>
      </c>
      <c r="AK4" s="3" t="s">
        <v>848</v>
      </c>
      <c r="AM4" s="3" t="s">
        <v>1938</v>
      </c>
      <c r="AN4" s="3" t="s">
        <v>1937</v>
      </c>
      <c r="AO4" s="3">
        <v>65</v>
      </c>
      <c r="AP4" s="20">
        <v>11</v>
      </c>
      <c r="AQ4" s="3" t="s">
        <v>1936</v>
      </c>
    </row>
    <row r="5" spans="1:43" x14ac:dyDescent="0.3">
      <c r="A5" s="3" t="s">
        <v>1935</v>
      </c>
      <c r="B5" s="3" t="s">
        <v>828</v>
      </c>
      <c r="C5" s="3" t="s">
        <v>1934</v>
      </c>
      <c r="D5" s="3" t="s">
        <v>1933</v>
      </c>
      <c r="E5" s="3" t="s">
        <v>1321</v>
      </c>
      <c r="F5" s="3" t="s">
        <v>1932</v>
      </c>
      <c r="G5" s="4">
        <v>598</v>
      </c>
      <c r="H5" s="4">
        <v>5.98</v>
      </c>
      <c r="I5" s="16">
        <f t="shared" si="0"/>
        <v>5.98</v>
      </c>
      <c r="J5" s="49" t="s">
        <v>2238</v>
      </c>
      <c r="K5" s="3" t="s">
        <v>1931</v>
      </c>
      <c r="L5" s="3" t="s">
        <v>1930</v>
      </c>
      <c r="M5" s="3">
        <v>206888256</v>
      </c>
      <c r="N5" s="3">
        <v>2700</v>
      </c>
      <c r="O5" s="3">
        <v>25000</v>
      </c>
      <c r="Q5" s="3" t="s">
        <v>631</v>
      </c>
      <c r="R5" s="3" t="s">
        <v>630</v>
      </c>
      <c r="S5" s="3">
        <v>93</v>
      </c>
      <c r="T5" s="3" t="s">
        <v>626</v>
      </c>
      <c r="W5" s="3" t="s">
        <v>642</v>
      </c>
      <c r="X5" s="3" t="s">
        <v>641</v>
      </c>
      <c r="Y5" s="3" t="s">
        <v>628</v>
      </c>
      <c r="Z5" s="3" t="s">
        <v>776</v>
      </c>
      <c r="AA5" s="3" t="s">
        <v>65</v>
      </c>
      <c r="AB5" s="3" t="s">
        <v>626</v>
      </c>
      <c r="AC5" s="3" t="s">
        <v>821</v>
      </c>
      <c r="AD5" s="3">
        <v>650</v>
      </c>
      <c r="AE5" s="3">
        <v>650</v>
      </c>
      <c r="AF5" s="3">
        <v>2</v>
      </c>
      <c r="AG5" s="3">
        <v>2</v>
      </c>
      <c r="AL5" s="3" t="s">
        <v>623</v>
      </c>
      <c r="AO5" s="3">
        <v>65</v>
      </c>
      <c r="AP5" s="20">
        <v>9</v>
      </c>
    </row>
    <row r="6" spans="1:43" hidden="1" x14ac:dyDescent="0.3">
      <c r="A6" s="3" t="s">
        <v>1929</v>
      </c>
      <c r="B6" s="3" t="s">
        <v>899</v>
      </c>
      <c r="C6" s="3" t="s">
        <v>1928</v>
      </c>
      <c r="D6" s="3" t="s">
        <v>1927</v>
      </c>
      <c r="E6" s="3" t="s">
        <v>1926</v>
      </c>
      <c r="F6" s="3" t="s">
        <v>653</v>
      </c>
      <c r="G6" s="4">
        <v>2488</v>
      </c>
      <c r="H6" s="4">
        <v>24.88</v>
      </c>
      <c r="I6" s="16"/>
      <c r="J6" s="49" t="s">
        <v>2239</v>
      </c>
      <c r="K6" s="3" t="s">
        <v>1925</v>
      </c>
      <c r="L6" s="3" t="s">
        <v>1924</v>
      </c>
      <c r="M6" s="3">
        <v>206702052</v>
      </c>
      <c r="N6" s="3">
        <v>3000</v>
      </c>
      <c r="O6" s="3">
        <v>25000</v>
      </c>
      <c r="Q6" s="3" t="s">
        <v>631</v>
      </c>
      <c r="R6" s="3" t="s">
        <v>630</v>
      </c>
      <c r="S6" s="3">
        <v>80</v>
      </c>
      <c r="T6" s="3" t="s">
        <v>722</v>
      </c>
      <c r="W6" s="3" t="s">
        <v>629</v>
      </c>
      <c r="X6" s="3" t="s">
        <v>641</v>
      </c>
      <c r="Y6" s="3" t="s">
        <v>628</v>
      </c>
      <c r="Z6" s="3" t="s">
        <v>1008</v>
      </c>
      <c r="AA6" s="3" t="s">
        <v>65</v>
      </c>
      <c r="AB6" s="3" t="s">
        <v>722</v>
      </c>
      <c r="AC6" s="3" t="s">
        <v>821</v>
      </c>
      <c r="AD6" s="3">
        <v>650</v>
      </c>
      <c r="AE6" s="3">
        <v>650</v>
      </c>
      <c r="AG6" s="3">
        <v>6</v>
      </c>
      <c r="AL6" s="3" t="s">
        <v>623</v>
      </c>
      <c r="AO6" s="3">
        <v>65</v>
      </c>
      <c r="AP6" s="20">
        <v>10.5</v>
      </c>
    </row>
    <row r="7" spans="1:43" x14ac:dyDescent="0.3">
      <c r="A7" s="3" t="s">
        <v>1923</v>
      </c>
      <c r="B7" s="3" t="s">
        <v>828</v>
      </c>
      <c r="C7" s="3" t="s">
        <v>1922</v>
      </c>
      <c r="D7" s="3" t="s">
        <v>1921</v>
      </c>
      <c r="E7" s="3" t="s">
        <v>1204</v>
      </c>
      <c r="F7" s="3" t="s">
        <v>634</v>
      </c>
      <c r="G7" s="4">
        <v>706</v>
      </c>
      <c r="H7" s="4">
        <v>7.19</v>
      </c>
      <c r="I7" s="16">
        <v>7.19</v>
      </c>
      <c r="J7" s="49" t="s">
        <v>2237</v>
      </c>
      <c r="K7" s="3" t="s">
        <v>1920</v>
      </c>
      <c r="L7" s="3" t="s">
        <v>1919</v>
      </c>
      <c r="M7" s="3">
        <v>206514313</v>
      </c>
      <c r="N7" s="3">
        <v>5000</v>
      </c>
      <c r="O7" s="3">
        <v>10000</v>
      </c>
      <c r="Q7" s="3" t="s">
        <v>631</v>
      </c>
      <c r="R7" s="3" t="s">
        <v>630</v>
      </c>
      <c r="S7" s="3">
        <v>80</v>
      </c>
      <c r="T7" s="3" t="s">
        <v>678</v>
      </c>
      <c r="W7" s="3" t="s">
        <v>629</v>
      </c>
      <c r="X7" s="3" t="s">
        <v>641</v>
      </c>
      <c r="Y7" s="3" t="s">
        <v>628</v>
      </c>
      <c r="Z7" s="3" t="s">
        <v>776</v>
      </c>
      <c r="AA7" s="3" t="s">
        <v>65</v>
      </c>
      <c r="AB7" s="3" t="s">
        <v>678</v>
      </c>
      <c r="AC7" s="3" t="s">
        <v>821</v>
      </c>
      <c r="AD7" s="3">
        <v>650</v>
      </c>
      <c r="AE7" s="3">
        <v>650</v>
      </c>
      <c r="AG7" s="3">
        <v>1</v>
      </c>
      <c r="AL7" s="3" t="s">
        <v>623</v>
      </c>
      <c r="AO7" s="3">
        <v>65</v>
      </c>
      <c r="AP7" s="20">
        <v>9</v>
      </c>
    </row>
    <row r="8" spans="1:43" x14ac:dyDescent="0.3">
      <c r="A8" s="3" t="s">
        <v>1918</v>
      </c>
      <c r="B8" s="3" t="s">
        <v>899</v>
      </c>
      <c r="C8" s="3" t="s">
        <v>1917</v>
      </c>
      <c r="D8" s="3" t="s">
        <v>1916</v>
      </c>
      <c r="E8" s="3" t="s">
        <v>1915</v>
      </c>
      <c r="F8" s="3" t="s">
        <v>634</v>
      </c>
      <c r="G8" s="4">
        <v>2357</v>
      </c>
      <c r="H8" s="4">
        <v>24.99</v>
      </c>
      <c r="I8" s="16">
        <v>24.99</v>
      </c>
      <c r="J8" s="49" t="s">
        <v>2237</v>
      </c>
      <c r="K8" s="3" t="s">
        <v>1914</v>
      </c>
      <c r="L8" s="3" t="s">
        <v>902</v>
      </c>
      <c r="M8" s="3">
        <v>206357793</v>
      </c>
      <c r="N8" s="3">
        <v>2700</v>
      </c>
      <c r="O8" s="3">
        <v>25000</v>
      </c>
      <c r="Q8" s="3" t="s">
        <v>631</v>
      </c>
      <c r="R8" s="3" t="s">
        <v>630</v>
      </c>
      <c r="S8" s="3">
        <v>80</v>
      </c>
      <c r="T8" s="3" t="s">
        <v>626</v>
      </c>
      <c r="W8" s="3" t="s">
        <v>629</v>
      </c>
      <c r="X8" s="3" t="s">
        <v>641</v>
      </c>
      <c r="Y8" s="3" t="s">
        <v>628</v>
      </c>
      <c r="Z8" s="3" t="s">
        <v>776</v>
      </c>
      <c r="AA8" s="3" t="s">
        <v>56</v>
      </c>
      <c r="AB8" s="3" t="s">
        <v>626</v>
      </c>
      <c r="AC8" s="3" t="s">
        <v>821</v>
      </c>
      <c r="AD8" s="3">
        <v>450</v>
      </c>
      <c r="AE8" s="3">
        <v>450</v>
      </c>
      <c r="AG8" s="3">
        <v>4</v>
      </c>
      <c r="AL8" s="3" t="s">
        <v>623</v>
      </c>
      <c r="AO8" s="3">
        <v>45</v>
      </c>
      <c r="AP8" s="20">
        <v>6</v>
      </c>
    </row>
    <row r="9" spans="1:43" hidden="1" x14ac:dyDescent="0.3">
      <c r="A9" s="3" t="s">
        <v>1913</v>
      </c>
      <c r="B9" s="3" t="s">
        <v>971</v>
      </c>
      <c r="C9" s="3" t="s">
        <v>1912</v>
      </c>
      <c r="D9" s="3" t="s">
        <v>1911</v>
      </c>
      <c r="E9" s="3" t="s">
        <v>968</v>
      </c>
      <c r="F9" s="3" t="s">
        <v>653</v>
      </c>
      <c r="G9" s="4">
        <v>2688</v>
      </c>
      <c r="H9" s="4">
        <v>26.88</v>
      </c>
      <c r="I9" s="16"/>
      <c r="J9" s="49" t="s">
        <v>2239</v>
      </c>
      <c r="K9" s="3" t="s">
        <v>1910</v>
      </c>
      <c r="L9" s="3" t="s">
        <v>1909</v>
      </c>
      <c r="M9" s="3">
        <v>300569668</v>
      </c>
      <c r="N9" s="3">
        <v>2700</v>
      </c>
      <c r="O9" s="3">
        <v>11000</v>
      </c>
      <c r="Q9" s="3" t="s">
        <v>631</v>
      </c>
      <c r="R9" s="3" t="s">
        <v>630</v>
      </c>
      <c r="S9" s="3">
        <v>80</v>
      </c>
      <c r="T9" s="3" t="s">
        <v>626</v>
      </c>
      <c r="W9" s="3" t="s">
        <v>629</v>
      </c>
      <c r="X9" s="3" t="s">
        <v>641</v>
      </c>
      <c r="Y9" s="3" t="s">
        <v>628</v>
      </c>
      <c r="Z9" s="3" t="s">
        <v>1008</v>
      </c>
      <c r="AA9" s="3" t="s">
        <v>65</v>
      </c>
      <c r="AB9" s="3" t="s">
        <v>626</v>
      </c>
      <c r="AC9" s="3" t="s">
        <v>821</v>
      </c>
      <c r="AD9" s="3">
        <v>650</v>
      </c>
      <c r="AE9" s="3">
        <v>650</v>
      </c>
      <c r="AG9" s="3">
        <v>12</v>
      </c>
      <c r="AL9" s="3" t="s">
        <v>623</v>
      </c>
      <c r="AO9" s="3">
        <v>65</v>
      </c>
      <c r="AP9" s="20">
        <v>9</v>
      </c>
    </row>
    <row r="10" spans="1:43" x14ac:dyDescent="0.3">
      <c r="A10" s="3" t="s">
        <v>1908</v>
      </c>
      <c r="B10" s="3" t="s">
        <v>857</v>
      </c>
      <c r="C10" s="3" t="s">
        <v>1907</v>
      </c>
      <c r="D10" s="3" t="s">
        <v>1906</v>
      </c>
      <c r="E10" s="3" t="s">
        <v>1454</v>
      </c>
      <c r="F10" s="3" t="s">
        <v>634</v>
      </c>
      <c r="G10" s="4">
        <v>697</v>
      </c>
      <c r="H10" s="4">
        <v>6.97</v>
      </c>
      <c r="I10" s="16">
        <f t="shared" si="0"/>
        <v>6.97</v>
      </c>
      <c r="J10" s="49" t="s">
        <v>2238</v>
      </c>
      <c r="K10" s="3" t="s">
        <v>1905</v>
      </c>
      <c r="L10" s="3" t="s">
        <v>1904</v>
      </c>
      <c r="M10" s="3">
        <v>206421370</v>
      </c>
      <c r="N10" s="3">
        <v>2700</v>
      </c>
      <c r="O10" s="3">
        <v>10950</v>
      </c>
      <c r="Q10" s="3" t="s">
        <v>631</v>
      </c>
      <c r="R10" s="3" t="s">
        <v>630</v>
      </c>
      <c r="S10" s="3">
        <v>80</v>
      </c>
      <c r="T10" s="3" t="s">
        <v>626</v>
      </c>
      <c r="W10" s="3" t="s">
        <v>629</v>
      </c>
      <c r="X10" s="3" t="s">
        <v>641</v>
      </c>
      <c r="Y10" s="3" t="s">
        <v>628</v>
      </c>
      <c r="Z10" s="3" t="s">
        <v>776</v>
      </c>
      <c r="AA10" s="3" t="s">
        <v>65</v>
      </c>
      <c r="AB10" s="3" t="s">
        <v>626</v>
      </c>
      <c r="AC10" s="3" t="s">
        <v>821</v>
      </c>
      <c r="AD10" s="3">
        <v>650</v>
      </c>
      <c r="AE10" s="3">
        <v>650</v>
      </c>
      <c r="AG10" s="3">
        <v>1</v>
      </c>
      <c r="AL10" s="3" t="s">
        <v>623</v>
      </c>
      <c r="AO10" s="3">
        <v>65</v>
      </c>
      <c r="AP10" s="20">
        <v>9</v>
      </c>
    </row>
    <row r="11" spans="1:43" hidden="1" x14ac:dyDescent="0.3">
      <c r="A11" s="3" t="s">
        <v>1903</v>
      </c>
      <c r="B11" s="3" t="s">
        <v>828</v>
      </c>
      <c r="C11" s="3" t="s">
        <v>1902</v>
      </c>
      <c r="D11" s="3" t="s">
        <v>1901</v>
      </c>
      <c r="E11" s="3" t="s">
        <v>1900</v>
      </c>
      <c r="F11" s="3" t="s">
        <v>668</v>
      </c>
      <c r="G11" s="4">
        <v>13469</v>
      </c>
      <c r="H11" s="4">
        <v>134.69</v>
      </c>
      <c r="I11" s="16"/>
      <c r="J11" s="49" t="s">
        <v>2239</v>
      </c>
      <c r="K11" s="3" t="s">
        <v>1899</v>
      </c>
      <c r="L11" s="3" t="s">
        <v>1898</v>
      </c>
      <c r="M11" s="3">
        <v>207142253</v>
      </c>
      <c r="N11" s="3">
        <v>2700</v>
      </c>
      <c r="O11" s="3">
        <v>25000</v>
      </c>
      <c r="Q11" s="3" t="s">
        <v>631</v>
      </c>
      <c r="R11" s="3" t="s">
        <v>630</v>
      </c>
      <c r="S11" s="3">
        <v>93</v>
      </c>
      <c r="T11" s="3" t="s">
        <v>626</v>
      </c>
      <c r="W11" s="3" t="s">
        <v>629</v>
      </c>
      <c r="X11" s="3" t="s">
        <v>641</v>
      </c>
      <c r="Y11" s="3" t="s">
        <v>628</v>
      </c>
      <c r="Z11" s="3" t="s">
        <v>776</v>
      </c>
      <c r="AA11" s="3" t="s">
        <v>65</v>
      </c>
      <c r="AB11" s="3" t="s">
        <v>626</v>
      </c>
      <c r="AC11" s="3" t="s">
        <v>821</v>
      </c>
      <c r="AD11" s="3">
        <v>750</v>
      </c>
      <c r="AE11" s="3">
        <v>750</v>
      </c>
      <c r="AG11" s="3">
        <v>12</v>
      </c>
      <c r="AL11" s="3" t="s">
        <v>623</v>
      </c>
      <c r="AO11" s="3">
        <v>65</v>
      </c>
      <c r="AP11" s="20">
        <v>13</v>
      </c>
    </row>
    <row r="12" spans="1:43" x14ac:dyDescent="0.3">
      <c r="A12" s="3" t="s">
        <v>1897</v>
      </c>
      <c r="B12" s="3" t="s">
        <v>901</v>
      </c>
      <c r="C12" s="3" t="s">
        <v>1896</v>
      </c>
      <c r="D12" s="3" t="s">
        <v>1895</v>
      </c>
      <c r="E12" s="3" t="s">
        <v>1894</v>
      </c>
      <c r="F12" s="3" t="s">
        <v>634</v>
      </c>
      <c r="G12" s="4">
        <v>3711</v>
      </c>
      <c r="H12" s="4">
        <v>21.44</v>
      </c>
      <c r="I12" s="16">
        <v>21.44</v>
      </c>
      <c r="J12" s="49" t="s">
        <v>2237</v>
      </c>
      <c r="K12" s="3" t="s">
        <v>1893</v>
      </c>
      <c r="L12" s="3" t="s">
        <v>1667</v>
      </c>
      <c r="M12" s="3">
        <v>206357795</v>
      </c>
      <c r="N12" s="3">
        <v>2700</v>
      </c>
      <c r="O12" s="3">
        <v>25000</v>
      </c>
      <c r="Q12" s="3" t="s">
        <v>631</v>
      </c>
      <c r="R12" s="3" t="s">
        <v>630</v>
      </c>
      <c r="S12" s="3">
        <v>80</v>
      </c>
      <c r="T12" s="3" t="s">
        <v>626</v>
      </c>
      <c r="W12" s="3" t="s">
        <v>629</v>
      </c>
      <c r="X12" s="3" t="s">
        <v>641</v>
      </c>
      <c r="Y12" s="3" t="s">
        <v>628</v>
      </c>
      <c r="Z12" s="3" t="s">
        <v>776</v>
      </c>
      <c r="AA12" s="3" t="s">
        <v>184</v>
      </c>
      <c r="AB12" s="3" t="s">
        <v>626</v>
      </c>
      <c r="AC12" s="3" t="s">
        <v>821</v>
      </c>
      <c r="AD12" s="3">
        <v>800</v>
      </c>
      <c r="AE12" s="3">
        <v>800</v>
      </c>
      <c r="AG12" s="3">
        <v>4</v>
      </c>
      <c r="AL12" s="3" t="s">
        <v>623</v>
      </c>
      <c r="AO12" s="3">
        <v>65</v>
      </c>
      <c r="AP12" s="20">
        <v>10</v>
      </c>
    </row>
    <row r="13" spans="1:43" x14ac:dyDescent="0.3">
      <c r="A13" s="3" t="s">
        <v>1892</v>
      </c>
      <c r="B13" s="3" t="s">
        <v>864</v>
      </c>
      <c r="C13" s="3" t="s">
        <v>1891</v>
      </c>
      <c r="D13" s="3" t="s">
        <v>1890</v>
      </c>
      <c r="E13" s="3" t="s">
        <v>1889</v>
      </c>
      <c r="F13" s="3" t="s">
        <v>653</v>
      </c>
      <c r="G13" s="4">
        <v>2388</v>
      </c>
      <c r="H13" s="4">
        <v>25.97</v>
      </c>
      <c r="I13" s="16">
        <v>25.97</v>
      </c>
      <c r="J13" s="49" t="s">
        <v>2237</v>
      </c>
      <c r="K13" s="3" t="s">
        <v>1888</v>
      </c>
      <c r="L13" s="3" t="s">
        <v>1887</v>
      </c>
      <c r="M13" s="3">
        <v>300639350</v>
      </c>
      <c r="N13" s="3">
        <v>5000</v>
      </c>
      <c r="O13" s="3">
        <v>11000</v>
      </c>
      <c r="Q13" s="3" t="s">
        <v>631</v>
      </c>
      <c r="R13" s="3" t="s">
        <v>630</v>
      </c>
      <c r="S13" s="3">
        <v>80</v>
      </c>
      <c r="T13" s="3" t="s">
        <v>678</v>
      </c>
      <c r="W13" s="3" t="s">
        <v>629</v>
      </c>
      <c r="X13" s="3" t="s">
        <v>641</v>
      </c>
      <c r="Y13" s="3" t="s">
        <v>628</v>
      </c>
      <c r="Z13" s="3" t="s">
        <v>1008</v>
      </c>
      <c r="AA13" s="3" t="s">
        <v>184</v>
      </c>
      <c r="AB13" s="3" t="s">
        <v>678</v>
      </c>
      <c r="AC13" s="3" t="s">
        <v>821</v>
      </c>
      <c r="AD13" s="3">
        <v>985</v>
      </c>
      <c r="AE13" s="3">
        <v>985</v>
      </c>
      <c r="AG13" s="3">
        <v>6</v>
      </c>
      <c r="AL13" s="3" t="s">
        <v>623</v>
      </c>
      <c r="AO13" s="3">
        <v>75</v>
      </c>
      <c r="AP13" s="20">
        <v>13</v>
      </c>
    </row>
    <row r="14" spans="1:43" x14ac:dyDescent="0.3">
      <c r="A14" s="3" t="s">
        <v>1886</v>
      </c>
      <c r="B14" s="3" t="s">
        <v>901</v>
      </c>
      <c r="C14" s="3" t="s">
        <v>1885</v>
      </c>
      <c r="D14" s="3" t="s">
        <v>1884</v>
      </c>
      <c r="E14" s="3" t="s">
        <v>1883</v>
      </c>
      <c r="F14" s="3" t="s">
        <v>653</v>
      </c>
      <c r="G14" s="4">
        <v>2097</v>
      </c>
      <c r="H14" s="4">
        <v>20.97</v>
      </c>
      <c r="I14" s="16">
        <f t="shared" si="0"/>
        <v>20.97</v>
      </c>
      <c r="J14" s="49" t="s">
        <v>2238</v>
      </c>
      <c r="K14" s="3" t="s">
        <v>1882</v>
      </c>
      <c r="L14" s="3" t="s">
        <v>1881</v>
      </c>
      <c r="M14" s="3">
        <v>206702068</v>
      </c>
      <c r="N14" s="3">
        <v>5000</v>
      </c>
      <c r="O14" s="3">
        <v>25000</v>
      </c>
      <c r="Q14" s="3" t="s">
        <v>631</v>
      </c>
      <c r="R14" s="3" t="s">
        <v>630</v>
      </c>
      <c r="S14" s="3">
        <v>80</v>
      </c>
      <c r="T14" s="3" t="s">
        <v>678</v>
      </c>
      <c r="W14" s="3" t="s">
        <v>629</v>
      </c>
      <c r="X14" s="3" t="s">
        <v>641</v>
      </c>
      <c r="Y14" s="3" t="s">
        <v>628</v>
      </c>
      <c r="Z14" s="3" t="s">
        <v>1008</v>
      </c>
      <c r="AA14" s="3" t="s">
        <v>184</v>
      </c>
      <c r="AB14" s="3" t="s">
        <v>678</v>
      </c>
      <c r="AC14" s="3" t="s">
        <v>821</v>
      </c>
      <c r="AD14" s="3">
        <v>1323</v>
      </c>
      <c r="AE14" s="3">
        <v>1323</v>
      </c>
      <c r="AG14" s="3">
        <v>2</v>
      </c>
      <c r="AL14" s="3" t="s">
        <v>623</v>
      </c>
      <c r="AO14" s="3">
        <v>90</v>
      </c>
      <c r="AP14" s="20">
        <v>18</v>
      </c>
    </row>
    <row r="15" spans="1:43" x14ac:dyDescent="0.3">
      <c r="A15" s="3" t="s">
        <v>1880</v>
      </c>
      <c r="B15" s="3" t="s">
        <v>857</v>
      </c>
      <c r="C15" s="3" t="s">
        <v>1879</v>
      </c>
      <c r="D15" s="3" t="s">
        <v>1878</v>
      </c>
      <c r="E15" s="3" t="s">
        <v>1877</v>
      </c>
      <c r="F15" s="3" t="s">
        <v>634</v>
      </c>
      <c r="G15" s="4">
        <v>4996</v>
      </c>
      <c r="H15" s="4">
        <v>49.96</v>
      </c>
      <c r="I15" s="16">
        <f t="shared" si="0"/>
        <v>49.96</v>
      </c>
      <c r="J15" s="49" t="s">
        <v>2238</v>
      </c>
      <c r="K15" s="3" t="s">
        <v>1876</v>
      </c>
      <c r="L15" s="3" t="s">
        <v>1673</v>
      </c>
      <c r="M15" s="3">
        <v>206879138</v>
      </c>
      <c r="N15" s="3">
        <v>2700</v>
      </c>
      <c r="O15" s="3">
        <v>25000</v>
      </c>
      <c r="Q15" s="3" t="s">
        <v>631</v>
      </c>
      <c r="R15" s="3" t="s">
        <v>630</v>
      </c>
      <c r="S15" s="3">
        <v>80</v>
      </c>
      <c r="T15" s="3" t="s">
        <v>626</v>
      </c>
      <c r="W15" s="3" t="s">
        <v>629</v>
      </c>
      <c r="X15" s="3" t="s">
        <v>641</v>
      </c>
      <c r="Y15" s="3" t="s">
        <v>628</v>
      </c>
      <c r="Z15" s="3" t="s">
        <v>776</v>
      </c>
      <c r="AA15" s="3" t="s">
        <v>65</v>
      </c>
      <c r="AB15" s="3" t="s">
        <v>626</v>
      </c>
      <c r="AC15" s="3" t="s">
        <v>821</v>
      </c>
      <c r="AD15" s="3">
        <v>650</v>
      </c>
      <c r="AE15" s="3">
        <v>650</v>
      </c>
      <c r="AG15" s="3">
        <v>5</v>
      </c>
      <c r="AL15" s="3" t="s">
        <v>623</v>
      </c>
      <c r="AO15" s="3">
        <v>65</v>
      </c>
      <c r="AP15" s="20">
        <v>9</v>
      </c>
    </row>
    <row r="16" spans="1:43" x14ac:dyDescent="0.3">
      <c r="A16" s="3" t="s">
        <v>1875</v>
      </c>
      <c r="B16" s="3" t="s">
        <v>971</v>
      </c>
      <c r="C16" s="3" t="s">
        <v>1874</v>
      </c>
      <c r="D16" s="3" t="s">
        <v>1873</v>
      </c>
      <c r="E16" s="3" t="s">
        <v>1872</v>
      </c>
      <c r="F16" s="3" t="s">
        <v>634</v>
      </c>
      <c r="G16" s="4">
        <v>9996</v>
      </c>
      <c r="H16" s="4">
        <v>99.96</v>
      </c>
      <c r="I16" s="16">
        <f t="shared" si="0"/>
        <v>99.96</v>
      </c>
      <c r="J16" s="49" t="s">
        <v>2238</v>
      </c>
      <c r="K16" s="3" t="s">
        <v>1871</v>
      </c>
      <c r="L16" s="3" t="s">
        <v>1870</v>
      </c>
      <c r="M16" s="3">
        <v>206879128</v>
      </c>
      <c r="N16" s="3">
        <v>2700</v>
      </c>
      <c r="O16" s="3">
        <v>25000</v>
      </c>
      <c r="Q16" s="3" t="s">
        <v>631</v>
      </c>
      <c r="R16" s="3" t="s">
        <v>630</v>
      </c>
      <c r="S16" s="3">
        <v>80</v>
      </c>
      <c r="T16" s="3" t="s">
        <v>626</v>
      </c>
      <c r="W16" s="3" t="s">
        <v>629</v>
      </c>
      <c r="X16" s="3" t="s">
        <v>641</v>
      </c>
      <c r="Y16" s="3" t="s">
        <v>628</v>
      </c>
      <c r="Z16" s="3" t="s">
        <v>776</v>
      </c>
      <c r="AA16" s="3" t="s">
        <v>65</v>
      </c>
      <c r="AB16" s="3" t="s">
        <v>626</v>
      </c>
      <c r="AC16" s="3" t="s">
        <v>821</v>
      </c>
      <c r="AD16" s="3">
        <v>650</v>
      </c>
      <c r="AE16" s="3">
        <v>650</v>
      </c>
      <c r="AG16" s="3">
        <v>10</v>
      </c>
      <c r="AL16" s="3" t="s">
        <v>623</v>
      </c>
      <c r="AO16" s="3">
        <v>65</v>
      </c>
      <c r="AP16" s="20">
        <v>9</v>
      </c>
    </row>
    <row r="17" spans="1:42" hidden="1" x14ac:dyDescent="0.3">
      <c r="A17" s="3" t="s">
        <v>1869</v>
      </c>
      <c r="B17" s="3" t="s">
        <v>857</v>
      </c>
      <c r="C17" s="3" t="s">
        <v>1868</v>
      </c>
      <c r="D17" s="3" t="s">
        <v>1867</v>
      </c>
      <c r="E17" s="3" t="s">
        <v>1866</v>
      </c>
      <c r="F17" s="3" t="s">
        <v>29</v>
      </c>
      <c r="G17" s="4">
        <v>2749</v>
      </c>
      <c r="H17" s="4">
        <v>27.49</v>
      </c>
      <c r="I17" s="16"/>
      <c r="J17" s="49" t="s">
        <v>2239</v>
      </c>
      <c r="K17" s="3" t="s">
        <v>1865</v>
      </c>
      <c r="L17" s="3" t="s">
        <v>1864</v>
      </c>
      <c r="M17" s="3">
        <v>205386998</v>
      </c>
      <c r="N17" s="3">
        <v>2700</v>
      </c>
      <c r="O17" s="3">
        <v>20000</v>
      </c>
      <c r="Q17" s="3" t="s">
        <v>631</v>
      </c>
      <c r="R17" s="3" t="s">
        <v>630</v>
      </c>
      <c r="S17" s="3">
        <v>82</v>
      </c>
      <c r="T17" s="3" t="s">
        <v>626</v>
      </c>
      <c r="W17" s="3" t="s">
        <v>629</v>
      </c>
      <c r="Y17" s="3" t="s">
        <v>628</v>
      </c>
      <c r="Z17" s="3" t="s">
        <v>1282</v>
      </c>
      <c r="AA17" s="3" t="s">
        <v>65</v>
      </c>
      <c r="AB17" s="3" t="s">
        <v>626</v>
      </c>
      <c r="AC17" s="3" t="s">
        <v>821</v>
      </c>
      <c r="AD17" s="3">
        <v>650</v>
      </c>
      <c r="AE17" s="3">
        <v>650</v>
      </c>
      <c r="AG17" s="3">
        <v>6</v>
      </c>
      <c r="AL17" s="3" t="s">
        <v>623</v>
      </c>
      <c r="AO17" s="3">
        <v>65</v>
      </c>
      <c r="AP17" s="20">
        <v>10</v>
      </c>
    </row>
    <row r="18" spans="1:42" x14ac:dyDescent="0.3">
      <c r="A18" s="3" t="s">
        <v>1863</v>
      </c>
      <c r="B18" s="3" t="s">
        <v>864</v>
      </c>
      <c r="C18" s="3" t="s">
        <v>1862</v>
      </c>
      <c r="D18" s="21" t="s">
        <v>1861</v>
      </c>
      <c r="E18" s="3" t="s">
        <v>1860</v>
      </c>
      <c r="F18" s="3" t="s">
        <v>1839</v>
      </c>
      <c r="G18" s="4">
        <v>3900</v>
      </c>
      <c r="H18" s="4">
        <v>39</v>
      </c>
      <c r="I18" s="16">
        <f t="shared" si="0"/>
        <v>39</v>
      </c>
      <c r="J18" s="49" t="s">
        <v>2237</v>
      </c>
      <c r="K18" s="3" t="s">
        <v>1859</v>
      </c>
      <c r="L18" s="3" t="s">
        <v>1858</v>
      </c>
      <c r="M18" s="3">
        <v>206639147</v>
      </c>
      <c r="N18" s="3">
        <v>3000</v>
      </c>
      <c r="O18" s="3">
        <v>30000</v>
      </c>
      <c r="Q18" s="3" t="s">
        <v>631</v>
      </c>
      <c r="R18" s="3" t="s">
        <v>630</v>
      </c>
      <c r="T18" s="3" t="s">
        <v>722</v>
      </c>
      <c r="W18" s="3" t="s">
        <v>642</v>
      </c>
      <c r="X18" s="3" t="s">
        <v>641</v>
      </c>
      <c r="Z18" s="3" t="s">
        <v>776</v>
      </c>
      <c r="AA18" s="3" t="s">
        <v>184</v>
      </c>
      <c r="AB18" s="3" t="s">
        <v>626</v>
      </c>
      <c r="AC18" s="3" t="s">
        <v>821</v>
      </c>
      <c r="AD18" s="3">
        <v>1200</v>
      </c>
      <c r="AE18" s="3">
        <v>1200</v>
      </c>
      <c r="AF18" s="3">
        <v>1</v>
      </c>
      <c r="AG18" s="3">
        <v>1</v>
      </c>
      <c r="AL18" s="3" t="s">
        <v>623</v>
      </c>
      <c r="AO18" s="3">
        <v>90</v>
      </c>
      <c r="AP18" s="20">
        <v>15.5</v>
      </c>
    </row>
    <row r="19" spans="1:42" x14ac:dyDescent="0.3">
      <c r="A19" s="3" t="s">
        <v>1857</v>
      </c>
      <c r="B19" s="3" t="s">
        <v>864</v>
      </c>
      <c r="C19" s="3" t="s">
        <v>1856</v>
      </c>
      <c r="D19" s="3" t="s">
        <v>1855</v>
      </c>
      <c r="E19" s="3" t="s">
        <v>1854</v>
      </c>
      <c r="F19" s="3" t="s">
        <v>1847</v>
      </c>
      <c r="G19" s="4">
        <v>1797</v>
      </c>
      <c r="H19" s="4">
        <v>17.97</v>
      </c>
      <c r="I19" s="16">
        <f t="shared" si="0"/>
        <v>17.97</v>
      </c>
      <c r="J19" s="49" t="s">
        <v>2238</v>
      </c>
      <c r="K19" s="3" t="s">
        <v>1853</v>
      </c>
      <c r="L19" s="3" t="s">
        <v>1852</v>
      </c>
      <c r="M19" s="3">
        <v>207037319</v>
      </c>
      <c r="N19" s="3">
        <v>2700</v>
      </c>
      <c r="O19" s="3">
        <v>25000</v>
      </c>
      <c r="Q19" s="3" t="s">
        <v>1844</v>
      </c>
      <c r="R19" s="3" t="s">
        <v>630</v>
      </c>
      <c r="S19" s="3">
        <v>82</v>
      </c>
      <c r="T19" s="3" t="s">
        <v>626</v>
      </c>
      <c r="W19" s="3" t="s">
        <v>629</v>
      </c>
      <c r="X19" s="3" t="s">
        <v>641</v>
      </c>
      <c r="Z19" s="3" t="s">
        <v>776</v>
      </c>
      <c r="AA19" s="3" t="s">
        <v>65</v>
      </c>
      <c r="AB19" s="3" t="s">
        <v>799</v>
      </c>
      <c r="AC19" s="3" t="s">
        <v>821</v>
      </c>
      <c r="AD19" s="3">
        <v>650</v>
      </c>
      <c r="AE19" s="3">
        <v>650</v>
      </c>
      <c r="AF19" s="3">
        <v>3</v>
      </c>
      <c r="AG19" s="3">
        <v>3</v>
      </c>
      <c r="AL19" s="3" t="s">
        <v>623</v>
      </c>
      <c r="AO19" s="3">
        <v>65</v>
      </c>
      <c r="AP19" s="20">
        <v>10</v>
      </c>
    </row>
    <row r="20" spans="1:42" x14ac:dyDescent="0.3">
      <c r="A20" s="3" t="s">
        <v>1851</v>
      </c>
      <c r="B20" s="3" t="s">
        <v>864</v>
      </c>
      <c r="C20" s="3" t="s">
        <v>1850</v>
      </c>
      <c r="D20" s="3" t="s">
        <v>1849</v>
      </c>
      <c r="E20" s="3" t="s">
        <v>1848</v>
      </c>
      <c r="F20" s="3" t="s">
        <v>1847</v>
      </c>
      <c r="G20" s="4">
        <v>23997</v>
      </c>
      <c r="H20" s="4">
        <v>239.97</v>
      </c>
      <c r="I20" s="16">
        <f t="shared" si="0"/>
        <v>239.97</v>
      </c>
      <c r="J20" s="49" t="s">
        <v>2238</v>
      </c>
      <c r="K20" s="3" t="s">
        <v>1846</v>
      </c>
      <c r="L20" s="3" t="s">
        <v>1845</v>
      </c>
      <c r="M20" s="3">
        <v>207037343</v>
      </c>
      <c r="N20" s="3">
        <v>2700</v>
      </c>
      <c r="O20" s="3">
        <v>25000</v>
      </c>
      <c r="Q20" s="3" t="s">
        <v>1844</v>
      </c>
      <c r="R20" s="3" t="s">
        <v>630</v>
      </c>
      <c r="S20" s="3">
        <v>82</v>
      </c>
      <c r="T20" s="3" t="s">
        <v>626</v>
      </c>
      <c r="W20" s="3" t="s">
        <v>629</v>
      </c>
      <c r="X20" s="3" t="s">
        <v>641</v>
      </c>
      <c r="Z20" s="3" t="s">
        <v>776</v>
      </c>
      <c r="AA20" s="3" t="s">
        <v>65</v>
      </c>
      <c r="AB20" s="3" t="s">
        <v>799</v>
      </c>
      <c r="AC20" s="3" t="s">
        <v>821</v>
      </c>
      <c r="AD20" s="3">
        <v>650</v>
      </c>
      <c r="AE20" s="3">
        <v>650</v>
      </c>
      <c r="AF20" s="3">
        <v>48</v>
      </c>
      <c r="AG20" s="3">
        <v>48</v>
      </c>
      <c r="AL20" s="3" t="s">
        <v>623</v>
      </c>
      <c r="AO20" s="3">
        <v>65</v>
      </c>
      <c r="AP20" s="20">
        <v>10</v>
      </c>
    </row>
    <row r="21" spans="1:42" x14ac:dyDescent="0.3">
      <c r="A21" s="3" t="s">
        <v>1843</v>
      </c>
      <c r="B21" s="3" t="s">
        <v>864</v>
      </c>
      <c r="C21" s="3" t="s">
        <v>1842</v>
      </c>
      <c r="D21" s="3" t="s">
        <v>1841</v>
      </c>
      <c r="E21" s="3" t="s">
        <v>1840</v>
      </c>
      <c r="F21" s="3" t="s">
        <v>1839</v>
      </c>
      <c r="G21" s="4">
        <v>2900</v>
      </c>
      <c r="H21" s="4">
        <v>29</v>
      </c>
      <c r="I21" s="16">
        <f t="shared" si="0"/>
        <v>29</v>
      </c>
      <c r="J21" s="49" t="s">
        <v>2237</v>
      </c>
      <c r="K21" s="3" t="s">
        <v>1838</v>
      </c>
      <c r="L21" s="3" t="s">
        <v>1837</v>
      </c>
      <c r="M21" s="3">
        <v>206639092</v>
      </c>
      <c r="N21" s="3">
        <v>3000</v>
      </c>
      <c r="O21" s="3">
        <v>35000</v>
      </c>
      <c r="Q21" s="3" t="s">
        <v>631</v>
      </c>
      <c r="R21" s="3" t="s">
        <v>630</v>
      </c>
      <c r="T21" s="3" t="s">
        <v>722</v>
      </c>
      <c r="W21" s="3" t="s">
        <v>642</v>
      </c>
      <c r="X21" s="3" t="s">
        <v>641</v>
      </c>
      <c r="Z21" s="3" t="s">
        <v>776</v>
      </c>
      <c r="AA21" s="3" t="s">
        <v>65</v>
      </c>
      <c r="AB21" s="3" t="s">
        <v>626</v>
      </c>
      <c r="AC21" s="3" t="s">
        <v>821</v>
      </c>
      <c r="AD21" s="3">
        <v>750</v>
      </c>
      <c r="AE21" s="3">
        <v>750</v>
      </c>
      <c r="AF21" s="3">
        <v>1</v>
      </c>
      <c r="AG21" s="3">
        <v>1</v>
      </c>
      <c r="AL21" s="3" t="s">
        <v>623</v>
      </c>
      <c r="AO21" s="3">
        <v>75</v>
      </c>
      <c r="AP21" s="20">
        <v>12</v>
      </c>
    </row>
    <row r="22" spans="1:42" hidden="1" x14ac:dyDescent="0.3">
      <c r="A22" s="3" t="s">
        <v>1836</v>
      </c>
      <c r="B22" s="3" t="s">
        <v>845</v>
      </c>
      <c r="C22" s="3" t="s">
        <v>1835</v>
      </c>
      <c r="D22" s="3" t="s">
        <v>1834</v>
      </c>
      <c r="E22" s="3" t="s">
        <v>1833</v>
      </c>
      <c r="F22" s="3" t="s">
        <v>29</v>
      </c>
      <c r="G22" s="4">
        <v>3799</v>
      </c>
      <c r="H22" s="4">
        <v>37.99</v>
      </c>
      <c r="I22" s="16"/>
      <c r="J22" s="49" t="s">
        <v>2239</v>
      </c>
      <c r="K22" s="3" t="s">
        <v>1401</v>
      </c>
      <c r="L22" s="3" t="s">
        <v>1832</v>
      </c>
      <c r="M22" s="3">
        <v>300243362</v>
      </c>
      <c r="N22" s="3">
        <v>5000</v>
      </c>
      <c r="O22" s="3">
        <v>25000</v>
      </c>
      <c r="Q22" s="3" t="s">
        <v>631</v>
      </c>
      <c r="R22" s="3" t="s">
        <v>630</v>
      </c>
      <c r="S22" s="3">
        <v>82</v>
      </c>
      <c r="T22" s="3" t="s">
        <v>678</v>
      </c>
      <c r="W22" s="3" t="s">
        <v>642</v>
      </c>
      <c r="X22" s="3" t="s">
        <v>641</v>
      </c>
      <c r="Y22" s="3" t="s">
        <v>628</v>
      </c>
      <c r="Z22" s="3" t="s">
        <v>776</v>
      </c>
      <c r="AA22" s="3" t="s">
        <v>65</v>
      </c>
      <c r="AB22" s="3" t="s">
        <v>678</v>
      </c>
      <c r="AC22" s="3" t="s">
        <v>821</v>
      </c>
      <c r="AD22" s="3">
        <v>700</v>
      </c>
      <c r="AE22" s="3">
        <v>700</v>
      </c>
      <c r="AF22" s="3">
        <v>8</v>
      </c>
      <c r="AG22" s="3">
        <v>8</v>
      </c>
      <c r="AL22" s="3" t="s">
        <v>623</v>
      </c>
      <c r="AO22" s="3">
        <v>65</v>
      </c>
      <c r="AP22" s="20">
        <v>9</v>
      </c>
    </row>
    <row r="23" spans="1:42" hidden="1" x14ac:dyDescent="0.3">
      <c r="A23" s="3" t="s">
        <v>1831</v>
      </c>
      <c r="B23" s="3" t="s">
        <v>857</v>
      </c>
      <c r="C23" s="3" t="s">
        <v>1830</v>
      </c>
      <c r="D23" s="3" t="s">
        <v>1829</v>
      </c>
      <c r="E23" s="3" t="s">
        <v>1599</v>
      </c>
      <c r="F23" s="3" t="s">
        <v>1592</v>
      </c>
      <c r="G23" s="4">
        <v>6970</v>
      </c>
      <c r="H23" s="4">
        <v>69.7</v>
      </c>
      <c r="I23" s="16"/>
      <c r="J23" s="49" t="s">
        <v>2239</v>
      </c>
      <c r="K23" s="3" t="s">
        <v>1598</v>
      </c>
      <c r="L23" s="3" t="s">
        <v>1828</v>
      </c>
      <c r="M23" s="3">
        <v>206398795</v>
      </c>
      <c r="N23" s="3">
        <v>2700</v>
      </c>
      <c r="O23" s="3">
        <v>25000</v>
      </c>
      <c r="Q23" s="3" t="s">
        <v>982</v>
      </c>
      <c r="R23" s="3" t="s">
        <v>630</v>
      </c>
      <c r="S23" s="3">
        <v>80</v>
      </c>
      <c r="T23" s="3" t="s">
        <v>626</v>
      </c>
      <c r="W23" s="3" t="s">
        <v>629</v>
      </c>
      <c r="X23" s="3" t="s">
        <v>641</v>
      </c>
      <c r="Y23" s="3" t="s">
        <v>628</v>
      </c>
      <c r="Z23" s="3" t="s">
        <v>776</v>
      </c>
      <c r="AA23" s="3" t="s">
        <v>65</v>
      </c>
      <c r="AB23" s="3" t="s">
        <v>626</v>
      </c>
      <c r="AC23" s="3" t="s">
        <v>821</v>
      </c>
      <c r="AD23" s="3">
        <v>650</v>
      </c>
      <c r="AE23" s="3">
        <v>650</v>
      </c>
      <c r="AF23" s="3">
        <v>6</v>
      </c>
      <c r="AG23" s="3">
        <v>6</v>
      </c>
      <c r="AL23" s="3" t="s">
        <v>658</v>
      </c>
      <c r="AO23" s="3">
        <v>65</v>
      </c>
      <c r="AP23" s="20">
        <v>8</v>
      </c>
    </row>
    <row r="24" spans="1:42" x14ac:dyDescent="0.3">
      <c r="A24" s="3" t="s">
        <v>1827</v>
      </c>
      <c r="B24" s="3" t="s">
        <v>828</v>
      </c>
      <c r="C24" s="3" t="s">
        <v>1826</v>
      </c>
      <c r="D24" s="3" t="s">
        <v>1825</v>
      </c>
      <c r="E24" s="3" t="s">
        <v>1454</v>
      </c>
      <c r="F24" s="3" t="s">
        <v>1466</v>
      </c>
      <c r="G24" s="4">
        <v>950</v>
      </c>
      <c r="H24" s="4">
        <v>9.98</v>
      </c>
      <c r="I24" s="16">
        <v>9.98</v>
      </c>
      <c r="J24" s="49" t="s">
        <v>2237</v>
      </c>
      <c r="K24" s="3" t="s">
        <v>1824</v>
      </c>
      <c r="L24" s="3" t="s">
        <v>1823</v>
      </c>
      <c r="M24" s="3">
        <v>300832680</v>
      </c>
      <c r="N24" s="3">
        <v>2700</v>
      </c>
      <c r="O24" s="3">
        <v>20000</v>
      </c>
      <c r="Q24" s="3" t="s">
        <v>631</v>
      </c>
      <c r="R24" s="3" t="s">
        <v>659</v>
      </c>
      <c r="S24" s="3">
        <v>80</v>
      </c>
      <c r="T24" s="3" t="s">
        <v>626</v>
      </c>
      <c r="W24" s="3" t="s">
        <v>629</v>
      </c>
      <c r="X24" s="3" t="s">
        <v>641</v>
      </c>
      <c r="Y24" s="3" t="s">
        <v>628</v>
      </c>
      <c r="Z24" s="3" t="s">
        <v>776</v>
      </c>
      <c r="AA24" s="3" t="s">
        <v>65</v>
      </c>
      <c r="AB24" s="3" t="s">
        <v>626</v>
      </c>
      <c r="AC24" s="3" t="s">
        <v>821</v>
      </c>
      <c r="AD24" s="3">
        <v>650</v>
      </c>
      <c r="AE24" s="3">
        <v>650</v>
      </c>
      <c r="AF24" s="3">
        <v>1</v>
      </c>
      <c r="AG24" s="3">
        <v>1</v>
      </c>
      <c r="AL24" s="3" t="s">
        <v>658</v>
      </c>
      <c r="AO24" s="3">
        <v>65</v>
      </c>
      <c r="AP24" s="20">
        <v>9</v>
      </c>
    </row>
    <row r="25" spans="1:42" x14ac:dyDescent="0.3">
      <c r="A25" s="3" t="s">
        <v>1822</v>
      </c>
      <c r="B25" s="3" t="s">
        <v>845</v>
      </c>
      <c r="C25" s="3" t="s">
        <v>1821</v>
      </c>
      <c r="D25" s="3" t="s">
        <v>1820</v>
      </c>
      <c r="E25" s="3" t="s">
        <v>956</v>
      </c>
      <c r="F25" s="3" t="s">
        <v>995</v>
      </c>
      <c r="G25" s="4">
        <v>4197</v>
      </c>
      <c r="H25" s="4">
        <v>41.51</v>
      </c>
      <c r="I25" s="16">
        <v>41.51</v>
      </c>
      <c r="J25" s="49" t="s">
        <v>2237</v>
      </c>
      <c r="K25" s="3" t="s">
        <v>1819</v>
      </c>
      <c r="L25" s="3" t="s">
        <v>1818</v>
      </c>
      <c r="M25" s="3">
        <v>300273513</v>
      </c>
      <c r="N25" s="3">
        <v>5000</v>
      </c>
      <c r="O25" s="3">
        <v>25000</v>
      </c>
      <c r="Q25" s="3" t="s">
        <v>631</v>
      </c>
      <c r="R25" s="3" t="s">
        <v>630</v>
      </c>
      <c r="S25" s="3">
        <v>80</v>
      </c>
      <c r="T25" s="3" t="s">
        <v>678</v>
      </c>
      <c r="W25" s="3" t="s">
        <v>642</v>
      </c>
      <c r="X25" s="3" t="s">
        <v>641</v>
      </c>
      <c r="Y25" s="3" t="s">
        <v>628</v>
      </c>
      <c r="Z25" s="3" t="s">
        <v>776</v>
      </c>
      <c r="AA25" s="3" t="s">
        <v>65</v>
      </c>
      <c r="AB25" s="3" t="s">
        <v>678</v>
      </c>
      <c r="AC25" s="3" t="s">
        <v>821</v>
      </c>
      <c r="AD25" s="3">
        <v>780</v>
      </c>
      <c r="AE25" s="3">
        <v>780</v>
      </c>
      <c r="AF25" s="3">
        <v>6</v>
      </c>
      <c r="AG25" s="3">
        <v>6</v>
      </c>
      <c r="AL25" s="3" t="s">
        <v>623</v>
      </c>
      <c r="AO25" s="3">
        <v>65</v>
      </c>
      <c r="AP25" s="20">
        <v>9</v>
      </c>
    </row>
    <row r="26" spans="1:42" hidden="1" x14ac:dyDescent="0.3">
      <c r="A26" s="3" t="s">
        <v>1817</v>
      </c>
      <c r="B26" s="3" t="s">
        <v>899</v>
      </c>
      <c r="C26" s="3" t="s">
        <v>1816</v>
      </c>
      <c r="D26" s="3" t="s">
        <v>1815</v>
      </c>
      <c r="E26" s="3" t="s">
        <v>1814</v>
      </c>
      <c r="F26" s="3" t="s">
        <v>668</v>
      </c>
      <c r="G26" s="4">
        <v>11365</v>
      </c>
      <c r="H26" s="4">
        <v>113.65</v>
      </c>
      <c r="I26" s="16"/>
      <c r="J26" s="49" t="s">
        <v>2239</v>
      </c>
      <c r="K26" s="3" t="s">
        <v>1813</v>
      </c>
      <c r="L26" s="3" t="s">
        <v>1812</v>
      </c>
      <c r="M26" s="3">
        <v>206619511</v>
      </c>
      <c r="N26" s="3">
        <v>2700</v>
      </c>
      <c r="O26" s="3">
        <v>25000</v>
      </c>
      <c r="Q26" s="3" t="s">
        <v>631</v>
      </c>
      <c r="R26" s="3" t="s">
        <v>630</v>
      </c>
      <c r="S26" s="3">
        <v>80</v>
      </c>
      <c r="T26" s="3" t="s">
        <v>626</v>
      </c>
      <c r="W26" s="3" t="s">
        <v>642</v>
      </c>
      <c r="X26" s="3" t="s">
        <v>641</v>
      </c>
      <c r="Y26" s="3" t="s">
        <v>628</v>
      </c>
      <c r="Z26" s="3" t="s">
        <v>880</v>
      </c>
      <c r="AA26" s="3" t="s">
        <v>991</v>
      </c>
      <c r="AB26" s="3" t="s">
        <v>626</v>
      </c>
      <c r="AC26" s="3" t="s">
        <v>821</v>
      </c>
      <c r="AD26" s="3">
        <v>400</v>
      </c>
      <c r="AE26" s="3">
        <v>400</v>
      </c>
      <c r="AF26" s="3">
        <v>12</v>
      </c>
      <c r="AG26" s="11">
        <v>12</v>
      </c>
      <c r="AL26" s="3" t="s">
        <v>658</v>
      </c>
      <c r="AO26" s="3">
        <v>40</v>
      </c>
      <c r="AP26" s="20">
        <v>6.5</v>
      </c>
    </row>
    <row r="27" spans="1:42" hidden="1" x14ac:dyDescent="0.3">
      <c r="A27" s="3" t="s">
        <v>1811</v>
      </c>
      <c r="B27" s="3" t="s">
        <v>959</v>
      </c>
      <c r="C27" s="3" t="s">
        <v>1810</v>
      </c>
      <c r="D27" s="3" t="s">
        <v>1809</v>
      </c>
      <c r="E27" s="3" t="s">
        <v>1808</v>
      </c>
      <c r="F27" s="3" t="s">
        <v>995</v>
      </c>
      <c r="G27" s="4">
        <v>3997</v>
      </c>
      <c r="H27" s="4">
        <v>39.97</v>
      </c>
      <c r="I27" s="16"/>
      <c r="J27" s="49" t="s">
        <v>2239</v>
      </c>
      <c r="K27" s="3" t="s">
        <v>1133</v>
      </c>
      <c r="L27" s="3" t="s">
        <v>1807</v>
      </c>
      <c r="M27" s="3">
        <v>300958112</v>
      </c>
      <c r="N27" s="3">
        <v>3000</v>
      </c>
      <c r="O27" s="3">
        <v>25000</v>
      </c>
      <c r="Q27" s="3" t="s">
        <v>631</v>
      </c>
      <c r="R27" s="3" t="s">
        <v>630</v>
      </c>
      <c r="S27" s="3">
        <v>80</v>
      </c>
      <c r="T27" s="3" t="s">
        <v>722</v>
      </c>
      <c r="W27" s="3" t="s">
        <v>642</v>
      </c>
      <c r="X27" s="3" t="s">
        <v>641</v>
      </c>
      <c r="Y27" s="3" t="s">
        <v>628</v>
      </c>
      <c r="Z27" s="3" t="s">
        <v>776</v>
      </c>
      <c r="AA27" s="3" t="s">
        <v>56</v>
      </c>
      <c r="AB27" s="3" t="s">
        <v>722</v>
      </c>
      <c r="AC27" s="3" t="s">
        <v>821</v>
      </c>
      <c r="AD27" s="3">
        <v>540</v>
      </c>
      <c r="AE27" s="3">
        <v>540</v>
      </c>
      <c r="AF27" s="3">
        <v>6</v>
      </c>
      <c r="AG27" s="3">
        <v>6</v>
      </c>
      <c r="AL27" s="3" t="s">
        <v>623</v>
      </c>
      <c r="AO27" s="3">
        <v>50</v>
      </c>
      <c r="AP27" s="20">
        <v>6.5</v>
      </c>
    </row>
    <row r="28" spans="1:42" x14ac:dyDescent="0.3">
      <c r="A28" s="3" t="s">
        <v>1806</v>
      </c>
      <c r="B28" s="3" t="s">
        <v>901</v>
      </c>
      <c r="C28" s="3" t="s">
        <v>1805</v>
      </c>
      <c r="D28" s="3" t="s">
        <v>1804</v>
      </c>
      <c r="E28" s="3" t="s">
        <v>1803</v>
      </c>
      <c r="F28" s="3" t="s">
        <v>653</v>
      </c>
      <c r="G28" s="4">
        <v>2597</v>
      </c>
      <c r="H28" s="4">
        <v>25.97</v>
      </c>
      <c r="I28" s="16">
        <f t="shared" si="0"/>
        <v>25.97</v>
      </c>
      <c r="J28" s="49" t="s">
        <v>2237</v>
      </c>
      <c r="K28" s="3" t="s">
        <v>1787</v>
      </c>
      <c r="L28" s="3" t="s">
        <v>1802</v>
      </c>
      <c r="M28" s="3">
        <v>206702047</v>
      </c>
      <c r="N28" s="3">
        <v>2700</v>
      </c>
      <c r="O28" s="3">
        <v>25000</v>
      </c>
      <c r="Q28" s="3" t="s">
        <v>631</v>
      </c>
      <c r="R28" s="3" t="s">
        <v>630</v>
      </c>
      <c r="S28" s="3">
        <v>80</v>
      </c>
      <c r="T28" s="3" t="s">
        <v>626</v>
      </c>
      <c r="W28" s="3" t="s">
        <v>629</v>
      </c>
      <c r="X28" s="3" t="s">
        <v>641</v>
      </c>
      <c r="Y28" s="3" t="s">
        <v>628</v>
      </c>
      <c r="Z28" s="3" t="s">
        <v>1008</v>
      </c>
      <c r="AA28" s="3" t="s">
        <v>184</v>
      </c>
      <c r="AB28" s="3" t="s">
        <v>626</v>
      </c>
      <c r="AC28" s="3" t="s">
        <v>821</v>
      </c>
      <c r="AD28" s="3">
        <v>938</v>
      </c>
      <c r="AE28" s="3">
        <v>938</v>
      </c>
      <c r="AF28" s="3">
        <v>3</v>
      </c>
      <c r="AG28" s="3">
        <v>3</v>
      </c>
      <c r="AL28" s="3" t="s">
        <v>623</v>
      </c>
      <c r="AO28" s="3">
        <v>75</v>
      </c>
      <c r="AP28" s="20">
        <v>13.5</v>
      </c>
    </row>
    <row r="29" spans="1:42" hidden="1" x14ac:dyDescent="0.3">
      <c r="A29" s="3" t="s">
        <v>1801</v>
      </c>
      <c r="B29" s="3" t="s">
        <v>886</v>
      </c>
      <c r="C29" s="3" t="s">
        <v>1800</v>
      </c>
      <c r="D29" s="3" t="s">
        <v>1799</v>
      </c>
      <c r="E29" s="3" t="s">
        <v>1798</v>
      </c>
      <c r="F29" s="3" t="s">
        <v>645</v>
      </c>
      <c r="G29" s="4">
        <v>2397</v>
      </c>
      <c r="H29" s="4">
        <v>23.97</v>
      </c>
      <c r="I29" s="16"/>
      <c r="J29" s="49" t="s">
        <v>2239</v>
      </c>
      <c r="K29" s="3" t="s">
        <v>994</v>
      </c>
      <c r="L29" s="3" t="s">
        <v>1797</v>
      </c>
      <c r="M29" s="3">
        <v>207202977</v>
      </c>
      <c r="N29" s="3">
        <v>2700</v>
      </c>
      <c r="O29" s="3">
        <v>15000</v>
      </c>
      <c r="Q29" s="3" t="s">
        <v>631</v>
      </c>
      <c r="R29" s="3" t="s">
        <v>630</v>
      </c>
      <c r="S29" s="3">
        <v>90</v>
      </c>
      <c r="T29" s="3" t="s">
        <v>626</v>
      </c>
      <c r="W29" s="3" t="s">
        <v>642</v>
      </c>
      <c r="X29" s="3" t="s">
        <v>641</v>
      </c>
      <c r="Y29" s="3" t="s">
        <v>628</v>
      </c>
      <c r="Z29" s="3" t="s">
        <v>776</v>
      </c>
      <c r="AA29" s="3" t="s">
        <v>184</v>
      </c>
      <c r="AB29" s="3" t="s">
        <v>1632</v>
      </c>
      <c r="AC29" s="3" t="s">
        <v>821</v>
      </c>
      <c r="AD29" s="3">
        <v>800</v>
      </c>
      <c r="AE29" s="3">
        <v>800</v>
      </c>
      <c r="AF29" s="3">
        <v>1</v>
      </c>
      <c r="AG29" s="3">
        <v>1</v>
      </c>
      <c r="AL29" s="3" t="s">
        <v>623</v>
      </c>
      <c r="AO29" s="3">
        <v>65</v>
      </c>
      <c r="AP29" s="20">
        <v>13</v>
      </c>
    </row>
    <row r="30" spans="1:42" x14ac:dyDescent="0.3">
      <c r="A30" s="3" t="s">
        <v>1796</v>
      </c>
      <c r="B30" s="3" t="s">
        <v>878</v>
      </c>
      <c r="C30" s="3" t="s">
        <v>1795</v>
      </c>
      <c r="D30" s="3" t="s">
        <v>1794</v>
      </c>
      <c r="E30" s="3" t="s">
        <v>1007</v>
      </c>
      <c r="F30" s="3" t="s">
        <v>995</v>
      </c>
      <c r="G30" s="4">
        <v>3575</v>
      </c>
      <c r="H30" s="4">
        <v>34.299999999999997</v>
      </c>
      <c r="I30" s="16">
        <v>34.299999999999997</v>
      </c>
      <c r="J30" s="49" t="s">
        <v>2237</v>
      </c>
      <c r="K30" s="3" t="s">
        <v>1793</v>
      </c>
      <c r="L30" s="3" t="s">
        <v>1792</v>
      </c>
      <c r="M30" s="3">
        <v>300273520</v>
      </c>
      <c r="N30" s="3">
        <v>2700</v>
      </c>
      <c r="O30" s="3">
        <v>25000</v>
      </c>
      <c r="Q30" s="3" t="s">
        <v>631</v>
      </c>
      <c r="R30" s="3" t="s">
        <v>630</v>
      </c>
      <c r="S30" s="3">
        <v>80</v>
      </c>
      <c r="T30" s="3" t="s">
        <v>626</v>
      </c>
      <c r="W30" s="3" t="s">
        <v>642</v>
      </c>
      <c r="X30" s="3" t="s">
        <v>641</v>
      </c>
      <c r="Y30" s="3" t="s">
        <v>628</v>
      </c>
      <c r="Z30" s="3" t="s">
        <v>776</v>
      </c>
      <c r="AA30" s="3" t="s">
        <v>27</v>
      </c>
      <c r="AB30" s="3" t="s">
        <v>626</v>
      </c>
      <c r="AC30" s="3" t="s">
        <v>821</v>
      </c>
      <c r="AD30" s="3">
        <v>650</v>
      </c>
      <c r="AE30" s="3">
        <v>650</v>
      </c>
      <c r="AF30" s="3">
        <v>6</v>
      </c>
      <c r="AG30" s="3">
        <v>6</v>
      </c>
      <c r="AL30" s="3" t="s">
        <v>623</v>
      </c>
      <c r="AO30" s="3">
        <v>65</v>
      </c>
      <c r="AP30" s="20">
        <v>8</v>
      </c>
    </row>
    <row r="31" spans="1:42" hidden="1" x14ac:dyDescent="0.3">
      <c r="A31" s="3" t="s">
        <v>1791</v>
      </c>
      <c r="B31" s="3" t="s">
        <v>901</v>
      </c>
      <c r="C31" s="3" t="s">
        <v>1790</v>
      </c>
      <c r="D31" s="3" t="s">
        <v>1789</v>
      </c>
      <c r="E31" s="3" t="s">
        <v>1788</v>
      </c>
      <c r="F31" s="3" t="s">
        <v>371</v>
      </c>
      <c r="G31" s="4">
        <v>2597</v>
      </c>
      <c r="H31" s="4">
        <v>9.9700000000000006</v>
      </c>
      <c r="I31" s="16"/>
      <c r="J31" s="49" t="s">
        <v>2239</v>
      </c>
      <c r="K31" s="3" t="s">
        <v>1787</v>
      </c>
      <c r="L31" s="3" t="s">
        <v>1786</v>
      </c>
      <c r="M31" s="3">
        <v>207086712</v>
      </c>
      <c r="N31" s="3">
        <v>5000</v>
      </c>
      <c r="O31" s="3">
        <v>25000</v>
      </c>
      <c r="Q31" s="3" t="s">
        <v>631</v>
      </c>
      <c r="R31" s="3" t="s">
        <v>630</v>
      </c>
      <c r="S31" s="3">
        <v>85</v>
      </c>
      <c r="T31" s="3" t="s">
        <v>678</v>
      </c>
      <c r="W31" s="3" t="s">
        <v>642</v>
      </c>
      <c r="X31" s="3" t="s">
        <v>641</v>
      </c>
      <c r="Y31" s="3" t="s">
        <v>628</v>
      </c>
      <c r="Z31" s="3" t="s">
        <v>1008</v>
      </c>
      <c r="AA31" s="3" t="s">
        <v>65</v>
      </c>
      <c r="AB31" s="3" t="s">
        <v>678</v>
      </c>
      <c r="AC31" s="3" t="s">
        <v>821</v>
      </c>
      <c r="AD31" s="3">
        <v>670</v>
      </c>
      <c r="AE31" s="3">
        <v>670</v>
      </c>
      <c r="AF31" s="3">
        <v>3</v>
      </c>
      <c r="AG31" s="3">
        <v>2</v>
      </c>
      <c r="AL31" s="3" t="s">
        <v>623</v>
      </c>
      <c r="AO31" s="3">
        <v>65</v>
      </c>
      <c r="AP31" s="20">
        <v>7</v>
      </c>
    </row>
    <row r="32" spans="1:42" x14ac:dyDescent="0.3">
      <c r="A32" s="3" t="s">
        <v>1785</v>
      </c>
      <c r="B32" s="3" t="s">
        <v>959</v>
      </c>
      <c r="C32" s="3" t="s">
        <v>1784</v>
      </c>
      <c r="D32" s="3" t="s">
        <v>1783</v>
      </c>
      <c r="E32" s="3" t="s">
        <v>1782</v>
      </c>
      <c r="F32" s="3" t="s">
        <v>29</v>
      </c>
      <c r="G32" s="4">
        <v>4299</v>
      </c>
      <c r="H32" s="4">
        <v>42.99</v>
      </c>
      <c r="I32" s="16">
        <f t="shared" si="0"/>
        <v>42.99</v>
      </c>
      <c r="J32" s="49" t="s">
        <v>2238</v>
      </c>
      <c r="K32" s="3" t="s">
        <v>1714</v>
      </c>
      <c r="L32" s="3" t="s">
        <v>1781</v>
      </c>
      <c r="M32" s="3">
        <v>300243394</v>
      </c>
      <c r="N32" s="3">
        <v>5000</v>
      </c>
      <c r="O32" s="3">
        <v>10000</v>
      </c>
      <c r="Q32" s="3" t="s">
        <v>631</v>
      </c>
      <c r="R32" s="3" t="s">
        <v>630</v>
      </c>
      <c r="S32" s="3">
        <v>80</v>
      </c>
      <c r="T32" s="3" t="s">
        <v>678</v>
      </c>
      <c r="W32" s="3" t="s">
        <v>642</v>
      </c>
      <c r="X32" s="3" t="s">
        <v>641</v>
      </c>
      <c r="Y32" s="3" t="s">
        <v>628</v>
      </c>
      <c r="Z32" s="3" t="s">
        <v>650</v>
      </c>
      <c r="AA32" s="3" t="s">
        <v>65</v>
      </c>
      <c r="AB32" s="3" t="s">
        <v>678</v>
      </c>
      <c r="AC32" s="3" t="s">
        <v>821</v>
      </c>
      <c r="AD32" s="3">
        <v>700</v>
      </c>
      <c r="AE32" s="3">
        <v>700</v>
      </c>
      <c r="AF32" s="3">
        <v>12</v>
      </c>
      <c r="AG32" s="3">
        <v>12</v>
      </c>
      <c r="AL32" s="3" t="s">
        <v>623</v>
      </c>
      <c r="AO32" s="3">
        <v>65</v>
      </c>
      <c r="AP32" s="20">
        <v>8</v>
      </c>
    </row>
    <row r="33" spans="1:42" hidden="1" x14ac:dyDescent="0.3">
      <c r="A33" s="3" t="s">
        <v>1780</v>
      </c>
      <c r="B33" s="3" t="s">
        <v>837</v>
      </c>
      <c r="C33" s="3" t="s">
        <v>1779</v>
      </c>
      <c r="D33" s="3" t="s">
        <v>1778</v>
      </c>
      <c r="E33" s="3" t="s">
        <v>1777</v>
      </c>
      <c r="F33" s="3" t="s">
        <v>653</v>
      </c>
      <c r="G33" s="4">
        <v>272</v>
      </c>
      <c r="H33" s="4">
        <v>2.72</v>
      </c>
      <c r="I33" s="16"/>
      <c r="J33" s="49" t="s">
        <v>2239</v>
      </c>
      <c r="K33" s="3" t="s">
        <v>1776</v>
      </c>
      <c r="L33" s="3" t="s">
        <v>1775</v>
      </c>
      <c r="M33" s="3">
        <v>206344872</v>
      </c>
      <c r="N33" s="3">
        <v>5000</v>
      </c>
      <c r="O33" s="3">
        <v>25000</v>
      </c>
      <c r="Q33" s="3" t="s">
        <v>631</v>
      </c>
      <c r="R33" s="3" t="s">
        <v>630</v>
      </c>
      <c r="S33" s="3">
        <v>80</v>
      </c>
      <c r="T33" s="3" t="s">
        <v>678</v>
      </c>
      <c r="W33" s="3" t="s">
        <v>629</v>
      </c>
      <c r="X33" s="3" t="s">
        <v>641</v>
      </c>
      <c r="Y33" s="3" t="s">
        <v>628</v>
      </c>
      <c r="Z33" s="3" t="s">
        <v>1008</v>
      </c>
      <c r="AA33" s="3" t="s">
        <v>56</v>
      </c>
      <c r="AB33" s="3" t="s">
        <v>678</v>
      </c>
      <c r="AC33" s="3" t="s">
        <v>821</v>
      </c>
      <c r="AD33" s="3">
        <v>550</v>
      </c>
      <c r="AE33" s="3">
        <v>550</v>
      </c>
      <c r="AF33" s="3">
        <v>1</v>
      </c>
      <c r="AG33" s="3">
        <v>1</v>
      </c>
      <c r="AL33" s="3" t="s">
        <v>623</v>
      </c>
      <c r="AO33" s="3">
        <v>50</v>
      </c>
      <c r="AP33" s="20">
        <v>7</v>
      </c>
    </row>
    <row r="34" spans="1:42" x14ac:dyDescent="0.3">
      <c r="A34" s="3" t="s">
        <v>1774</v>
      </c>
      <c r="B34" s="3" t="s">
        <v>828</v>
      </c>
      <c r="C34" s="3" t="s">
        <v>1773</v>
      </c>
      <c r="D34" s="3" t="s">
        <v>1772</v>
      </c>
      <c r="E34" s="3" t="s">
        <v>1771</v>
      </c>
      <c r="F34" s="3" t="s">
        <v>995</v>
      </c>
      <c r="G34" s="4">
        <v>2062</v>
      </c>
      <c r="H34" s="4">
        <v>15.99</v>
      </c>
      <c r="I34" s="16">
        <v>15.99</v>
      </c>
      <c r="J34" s="49" t="s">
        <v>2237</v>
      </c>
      <c r="K34" s="3" t="s">
        <v>1770</v>
      </c>
      <c r="L34" s="3" t="s">
        <v>1769</v>
      </c>
      <c r="M34" s="3">
        <v>206481340</v>
      </c>
      <c r="N34" s="3">
        <v>3000</v>
      </c>
      <c r="O34" s="3">
        <v>25000</v>
      </c>
      <c r="Q34" s="3" t="s">
        <v>631</v>
      </c>
      <c r="R34" s="3" t="s">
        <v>630</v>
      </c>
      <c r="S34" s="3">
        <v>80</v>
      </c>
      <c r="T34" s="3" t="s">
        <v>722</v>
      </c>
      <c r="W34" s="3" t="s">
        <v>629</v>
      </c>
      <c r="X34" s="3" t="s">
        <v>641</v>
      </c>
      <c r="Y34" s="3" t="s">
        <v>628</v>
      </c>
      <c r="Z34" s="3" t="s">
        <v>776</v>
      </c>
      <c r="AA34" s="3" t="s">
        <v>1</v>
      </c>
      <c r="AB34" s="3" t="s">
        <v>722</v>
      </c>
      <c r="AC34" s="3" t="s">
        <v>821</v>
      </c>
      <c r="AD34" s="3">
        <v>930</v>
      </c>
      <c r="AE34" s="3">
        <v>930</v>
      </c>
      <c r="AF34" s="3">
        <v>1</v>
      </c>
      <c r="AG34" s="3">
        <v>1</v>
      </c>
      <c r="AL34" s="3" t="s">
        <v>658</v>
      </c>
      <c r="AO34" s="3">
        <v>70</v>
      </c>
      <c r="AP34" s="20">
        <v>12</v>
      </c>
    </row>
    <row r="35" spans="1:42" x14ac:dyDescent="0.3">
      <c r="A35" s="3" t="s">
        <v>1768</v>
      </c>
      <c r="B35" s="3" t="s">
        <v>899</v>
      </c>
      <c r="C35" s="3" t="s">
        <v>1767</v>
      </c>
      <c r="D35" s="3" t="s">
        <v>1766</v>
      </c>
      <c r="E35" s="3" t="s">
        <v>1765</v>
      </c>
      <c r="F35" s="3" t="s">
        <v>634</v>
      </c>
      <c r="G35" s="4">
        <v>4020</v>
      </c>
      <c r="H35" s="4">
        <v>40.200000000000003</v>
      </c>
      <c r="I35" s="16">
        <f t="shared" si="0"/>
        <v>40.200000000000003</v>
      </c>
      <c r="J35" s="49" t="s">
        <v>2237</v>
      </c>
      <c r="K35" s="3" t="s">
        <v>1764</v>
      </c>
      <c r="L35" s="3" t="s">
        <v>1763</v>
      </c>
      <c r="M35" s="3">
        <v>205887193</v>
      </c>
      <c r="N35" s="3">
        <v>2700</v>
      </c>
      <c r="O35" s="3">
        <v>25000</v>
      </c>
      <c r="Q35" s="3" t="s">
        <v>631</v>
      </c>
      <c r="R35" s="3" t="s">
        <v>630</v>
      </c>
      <c r="S35" s="3">
        <v>90</v>
      </c>
      <c r="T35" s="3" t="s">
        <v>626</v>
      </c>
      <c r="W35" s="3" t="s">
        <v>629</v>
      </c>
      <c r="X35" s="3" t="s">
        <v>641</v>
      </c>
      <c r="Y35" s="3" t="s">
        <v>628</v>
      </c>
      <c r="Z35" s="3" t="s">
        <v>776</v>
      </c>
      <c r="AA35" s="3" t="s">
        <v>65</v>
      </c>
      <c r="AB35" s="3" t="s">
        <v>626</v>
      </c>
      <c r="AC35" s="3" t="s">
        <v>821</v>
      </c>
      <c r="AD35" s="3">
        <v>650</v>
      </c>
      <c r="AE35" s="3">
        <v>650</v>
      </c>
      <c r="AF35" s="3">
        <v>4</v>
      </c>
      <c r="AG35" s="3">
        <v>4</v>
      </c>
      <c r="AL35" s="3" t="s">
        <v>623</v>
      </c>
      <c r="AO35" s="3">
        <v>65</v>
      </c>
      <c r="AP35" s="20">
        <v>9.5</v>
      </c>
    </row>
    <row r="36" spans="1:42" x14ac:dyDescent="0.3">
      <c r="A36" s="3" t="s">
        <v>1762</v>
      </c>
      <c r="B36" s="3" t="s">
        <v>901</v>
      </c>
      <c r="C36" s="3" t="s">
        <v>1761</v>
      </c>
      <c r="D36" s="3" t="s">
        <v>1760</v>
      </c>
      <c r="E36" s="3" t="s">
        <v>1204</v>
      </c>
      <c r="F36" s="3" t="s">
        <v>634</v>
      </c>
      <c r="G36" s="4">
        <v>897</v>
      </c>
      <c r="H36" s="4">
        <v>12.59</v>
      </c>
      <c r="I36" s="16">
        <v>12.59</v>
      </c>
      <c r="J36" s="49" t="s">
        <v>2237</v>
      </c>
      <c r="K36" s="3" t="s">
        <v>1759</v>
      </c>
      <c r="L36" s="3" t="s">
        <v>1423</v>
      </c>
      <c r="M36" s="3">
        <v>206355726</v>
      </c>
      <c r="N36" s="3">
        <v>5000</v>
      </c>
      <c r="O36" s="3">
        <v>25000</v>
      </c>
      <c r="Q36" s="3" t="s">
        <v>631</v>
      </c>
      <c r="R36" s="3" t="s">
        <v>630</v>
      </c>
      <c r="S36" s="3">
        <v>80</v>
      </c>
      <c r="T36" s="3" t="s">
        <v>678</v>
      </c>
      <c r="W36" s="3" t="s">
        <v>629</v>
      </c>
      <c r="X36" s="3" t="s">
        <v>641</v>
      </c>
      <c r="Y36" s="3" t="s">
        <v>628</v>
      </c>
      <c r="Z36" s="3" t="s">
        <v>776</v>
      </c>
      <c r="AA36" s="3" t="s">
        <v>65</v>
      </c>
      <c r="AB36" s="3" t="s">
        <v>678</v>
      </c>
      <c r="AC36" s="3" t="s">
        <v>821</v>
      </c>
      <c r="AD36" s="3">
        <v>650</v>
      </c>
      <c r="AE36" s="3">
        <v>650</v>
      </c>
      <c r="AF36" s="3">
        <v>1</v>
      </c>
      <c r="AG36" s="3">
        <v>1</v>
      </c>
      <c r="AL36" s="3" t="s">
        <v>623</v>
      </c>
      <c r="AO36" s="3">
        <v>65</v>
      </c>
      <c r="AP36" s="20">
        <v>8</v>
      </c>
    </row>
    <row r="37" spans="1:42" hidden="1" x14ac:dyDescent="0.3">
      <c r="A37" s="3" t="s">
        <v>1758</v>
      </c>
      <c r="B37" s="3" t="s">
        <v>959</v>
      </c>
      <c r="C37" s="3" t="s">
        <v>1757</v>
      </c>
      <c r="D37" s="3" t="s">
        <v>1756</v>
      </c>
      <c r="E37" s="3" t="s">
        <v>1755</v>
      </c>
      <c r="F37" s="3" t="s">
        <v>275</v>
      </c>
      <c r="G37" s="4">
        <v>1441</v>
      </c>
      <c r="H37" s="4">
        <v>14.41</v>
      </c>
      <c r="I37" s="16"/>
      <c r="J37" s="49" t="s">
        <v>2239</v>
      </c>
      <c r="K37" s="3" t="s">
        <v>1754</v>
      </c>
      <c r="L37" s="3" t="s">
        <v>1753</v>
      </c>
      <c r="M37" s="3">
        <v>205864820</v>
      </c>
      <c r="N37" s="3">
        <v>3000</v>
      </c>
      <c r="O37" s="3">
        <v>25000</v>
      </c>
      <c r="Q37" s="3" t="s">
        <v>631</v>
      </c>
      <c r="R37" s="3" t="s">
        <v>630</v>
      </c>
      <c r="S37" s="3">
        <v>81</v>
      </c>
      <c r="T37" s="3" t="s">
        <v>722</v>
      </c>
      <c r="W37" s="3" t="s">
        <v>629</v>
      </c>
      <c r="X37" s="3" t="s">
        <v>641</v>
      </c>
      <c r="Y37" s="3" t="s">
        <v>628</v>
      </c>
      <c r="Z37" s="3" t="s">
        <v>1008</v>
      </c>
      <c r="AA37" s="3" t="s">
        <v>184</v>
      </c>
      <c r="AB37" s="3" t="s">
        <v>1042</v>
      </c>
      <c r="AC37" s="3" t="s">
        <v>821</v>
      </c>
      <c r="AD37" s="3">
        <v>1440</v>
      </c>
      <c r="AE37" s="3">
        <v>1440</v>
      </c>
      <c r="AF37" s="3">
        <v>1</v>
      </c>
      <c r="AG37" s="3">
        <v>1</v>
      </c>
      <c r="AL37" s="3" t="s">
        <v>623</v>
      </c>
      <c r="AO37" s="3">
        <v>100</v>
      </c>
      <c r="AP37" s="20">
        <v>18.5</v>
      </c>
    </row>
    <row r="38" spans="1:42" x14ac:dyDescent="0.3">
      <c r="A38" s="3" t="s">
        <v>1752</v>
      </c>
      <c r="B38" s="3" t="s">
        <v>828</v>
      </c>
      <c r="C38" s="3" t="s">
        <v>1751</v>
      </c>
      <c r="D38" s="3" t="s">
        <v>1750</v>
      </c>
      <c r="E38" s="3" t="s">
        <v>1749</v>
      </c>
      <c r="F38" s="3" t="s">
        <v>668</v>
      </c>
      <c r="G38" s="4">
        <v>6185</v>
      </c>
      <c r="H38" s="4">
        <v>61.85</v>
      </c>
      <c r="I38" s="16">
        <f t="shared" si="0"/>
        <v>61.85</v>
      </c>
      <c r="J38" s="49" t="s">
        <v>2238</v>
      </c>
      <c r="K38" s="3" t="s">
        <v>1748</v>
      </c>
      <c r="L38" s="3" t="s">
        <v>1747</v>
      </c>
      <c r="M38" s="3">
        <v>207142255</v>
      </c>
      <c r="N38" s="3">
        <v>5000</v>
      </c>
      <c r="O38" s="3">
        <v>25000</v>
      </c>
      <c r="Q38" s="3" t="s">
        <v>631</v>
      </c>
      <c r="R38" s="3" t="s">
        <v>630</v>
      </c>
      <c r="S38" s="3">
        <v>80</v>
      </c>
      <c r="T38" s="3" t="s">
        <v>678</v>
      </c>
      <c r="W38" s="3" t="s">
        <v>629</v>
      </c>
      <c r="X38" s="3" t="s">
        <v>641</v>
      </c>
      <c r="Y38" s="3" t="s">
        <v>628</v>
      </c>
      <c r="Z38" s="3" t="s">
        <v>776</v>
      </c>
      <c r="AA38" s="3" t="s">
        <v>184</v>
      </c>
      <c r="AB38" s="3" t="s">
        <v>678</v>
      </c>
      <c r="AC38" s="3" t="s">
        <v>821</v>
      </c>
      <c r="AD38" s="3">
        <v>850</v>
      </c>
      <c r="AE38" s="3">
        <v>850</v>
      </c>
      <c r="AF38" s="3">
        <v>4</v>
      </c>
      <c r="AG38" s="3">
        <v>4</v>
      </c>
      <c r="AL38" s="3" t="s">
        <v>623</v>
      </c>
      <c r="AO38" s="3">
        <v>65</v>
      </c>
      <c r="AP38" s="20">
        <v>10.5</v>
      </c>
    </row>
    <row r="39" spans="1:42" hidden="1" x14ac:dyDescent="0.3">
      <c r="A39" s="3" t="s">
        <v>1746</v>
      </c>
      <c r="B39" s="3" t="s">
        <v>864</v>
      </c>
      <c r="C39" s="3" t="s">
        <v>1745</v>
      </c>
      <c r="D39" s="3" t="s">
        <v>1744</v>
      </c>
      <c r="E39" s="3" t="s">
        <v>1743</v>
      </c>
      <c r="F39" s="3" t="s">
        <v>634</v>
      </c>
      <c r="G39" s="4">
        <v>3521</v>
      </c>
      <c r="H39" s="4">
        <v>35.21</v>
      </c>
      <c r="I39" s="16"/>
      <c r="J39" s="49" t="s">
        <v>2239</v>
      </c>
      <c r="K39" s="3" t="s">
        <v>1742</v>
      </c>
      <c r="L39" s="3" t="s">
        <v>1741</v>
      </c>
      <c r="M39" s="3">
        <v>206441017</v>
      </c>
      <c r="N39" s="3">
        <v>2700</v>
      </c>
      <c r="O39" s="3">
        <v>25000</v>
      </c>
      <c r="Q39" s="3" t="s">
        <v>631</v>
      </c>
      <c r="R39" s="3" t="s">
        <v>630</v>
      </c>
      <c r="S39" s="3">
        <v>81</v>
      </c>
      <c r="T39" s="3" t="s">
        <v>626</v>
      </c>
      <c r="W39" s="3" t="s">
        <v>629</v>
      </c>
      <c r="X39" s="3" t="s">
        <v>641</v>
      </c>
      <c r="Y39" s="3" t="s">
        <v>628</v>
      </c>
      <c r="Z39" s="3" t="s">
        <v>776</v>
      </c>
      <c r="AA39" s="3" t="s">
        <v>65</v>
      </c>
      <c r="AB39" s="3" t="s">
        <v>626</v>
      </c>
      <c r="AC39" s="3" t="s">
        <v>821</v>
      </c>
      <c r="AD39" s="3">
        <v>650</v>
      </c>
      <c r="AE39" s="3">
        <v>650</v>
      </c>
      <c r="AF39" s="3">
        <v>6</v>
      </c>
      <c r="AG39" s="3">
        <v>6</v>
      </c>
      <c r="AL39" s="3" t="s">
        <v>623</v>
      </c>
      <c r="AO39" s="3">
        <v>65</v>
      </c>
      <c r="AP39" s="20">
        <v>9.5</v>
      </c>
    </row>
    <row r="40" spans="1:42" hidden="1" x14ac:dyDescent="0.3">
      <c r="A40" s="3" t="s">
        <v>1740</v>
      </c>
      <c r="B40" s="3" t="s">
        <v>857</v>
      </c>
      <c r="C40" s="3" t="s">
        <v>1739</v>
      </c>
      <c r="D40" s="3" t="s">
        <v>1738</v>
      </c>
      <c r="E40" s="3" t="s">
        <v>1593</v>
      </c>
      <c r="F40" s="3" t="s">
        <v>1592</v>
      </c>
      <c r="G40" s="4">
        <v>1175</v>
      </c>
      <c r="H40" s="4">
        <v>11.75</v>
      </c>
      <c r="I40" s="16"/>
      <c r="J40" s="49" t="s">
        <v>2239</v>
      </c>
      <c r="K40" s="3" t="s">
        <v>1737</v>
      </c>
      <c r="L40" s="3" t="s">
        <v>1736</v>
      </c>
      <c r="M40" s="3">
        <v>206398794</v>
      </c>
      <c r="N40" s="3">
        <v>2700</v>
      </c>
      <c r="O40" s="3">
        <v>25000</v>
      </c>
      <c r="Q40" s="3" t="s">
        <v>982</v>
      </c>
      <c r="R40" s="3" t="s">
        <v>630</v>
      </c>
      <c r="S40" s="3">
        <v>80</v>
      </c>
      <c r="T40" s="3" t="s">
        <v>626</v>
      </c>
      <c r="W40" s="3" t="s">
        <v>629</v>
      </c>
      <c r="X40" s="3" t="s">
        <v>641</v>
      </c>
      <c r="Y40" s="3" t="s">
        <v>628</v>
      </c>
      <c r="Z40" s="3" t="s">
        <v>776</v>
      </c>
      <c r="AA40" s="3" t="s">
        <v>65</v>
      </c>
      <c r="AB40" s="3" t="s">
        <v>626</v>
      </c>
      <c r="AC40" s="3" t="s">
        <v>821</v>
      </c>
      <c r="AD40" s="3">
        <v>650</v>
      </c>
      <c r="AE40" s="3">
        <v>650</v>
      </c>
      <c r="AF40" s="3">
        <v>1</v>
      </c>
      <c r="AG40" s="3">
        <v>1</v>
      </c>
      <c r="AL40" s="3" t="s">
        <v>658</v>
      </c>
      <c r="AO40" s="3">
        <v>65</v>
      </c>
      <c r="AP40" s="20">
        <v>8</v>
      </c>
    </row>
    <row r="41" spans="1:42" x14ac:dyDescent="0.3">
      <c r="A41" s="3" t="s">
        <v>1735</v>
      </c>
      <c r="B41" s="3" t="s">
        <v>828</v>
      </c>
      <c r="C41" s="3" t="s">
        <v>1734</v>
      </c>
      <c r="D41" s="3" t="s">
        <v>1733</v>
      </c>
      <c r="E41" s="3" t="s">
        <v>1467</v>
      </c>
      <c r="F41" s="3" t="s">
        <v>1466</v>
      </c>
      <c r="G41" s="4">
        <v>687</v>
      </c>
      <c r="H41" s="4">
        <v>7.22</v>
      </c>
      <c r="I41" s="16">
        <v>7.22</v>
      </c>
      <c r="J41" s="49" t="s">
        <v>2237</v>
      </c>
      <c r="K41" s="3" t="s">
        <v>1732</v>
      </c>
      <c r="L41" s="3" t="s">
        <v>1731</v>
      </c>
      <c r="M41" s="3">
        <v>300832678</v>
      </c>
      <c r="N41" s="3">
        <v>2700</v>
      </c>
      <c r="O41" s="3">
        <v>25000</v>
      </c>
      <c r="Q41" s="3" t="s">
        <v>631</v>
      </c>
      <c r="R41" s="3" t="s">
        <v>630</v>
      </c>
      <c r="S41" s="3">
        <v>80</v>
      </c>
      <c r="T41" s="3" t="s">
        <v>626</v>
      </c>
      <c r="W41" s="3" t="s">
        <v>629</v>
      </c>
      <c r="X41" s="3" t="s">
        <v>641</v>
      </c>
      <c r="Y41" s="3" t="s">
        <v>628</v>
      </c>
      <c r="Z41" s="3" t="s">
        <v>776</v>
      </c>
      <c r="AA41" s="3" t="s">
        <v>56</v>
      </c>
      <c r="AB41" s="3" t="s">
        <v>626</v>
      </c>
      <c r="AC41" s="3" t="s">
        <v>821</v>
      </c>
      <c r="AD41" s="3">
        <v>450</v>
      </c>
      <c r="AE41" s="3">
        <v>450</v>
      </c>
      <c r="AF41" s="3">
        <v>1</v>
      </c>
      <c r="AG41" s="3">
        <v>1</v>
      </c>
      <c r="AL41" s="3" t="s">
        <v>658</v>
      </c>
      <c r="AO41" s="3">
        <v>45</v>
      </c>
      <c r="AP41" s="20">
        <v>8</v>
      </c>
    </row>
    <row r="42" spans="1:42" x14ac:dyDescent="0.3">
      <c r="A42" s="3" t="s">
        <v>1730</v>
      </c>
      <c r="B42" s="3" t="s">
        <v>901</v>
      </c>
      <c r="C42" s="3" t="s">
        <v>1729</v>
      </c>
      <c r="D42" s="3" t="s">
        <v>1728</v>
      </c>
      <c r="E42" s="3" t="s">
        <v>1727</v>
      </c>
      <c r="F42" s="3" t="s">
        <v>371</v>
      </c>
      <c r="G42" s="4">
        <v>2497</v>
      </c>
      <c r="H42" s="4">
        <v>17</v>
      </c>
      <c r="I42" s="16">
        <v>17</v>
      </c>
      <c r="J42" s="49" t="s">
        <v>2237</v>
      </c>
      <c r="K42" s="3" t="s">
        <v>1726</v>
      </c>
      <c r="L42" s="3" t="s">
        <v>1725</v>
      </c>
      <c r="M42" s="3">
        <v>207086703</v>
      </c>
      <c r="N42" s="3">
        <v>2700</v>
      </c>
      <c r="O42" s="3">
        <v>25000</v>
      </c>
      <c r="Q42" s="3" t="s">
        <v>631</v>
      </c>
      <c r="R42" s="3" t="s">
        <v>630</v>
      </c>
      <c r="S42" s="3">
        <v>85</v>
      </c>
      <c r="T42" s="3" t="s">
        <v>626</v>
      </c>
      <c r="W42" s="3" t="s">
        <v>642</v>
      </c>
      <c r="X42" s="3" t="s">
        <v>641</v>
      </c>
      <c r="Y42" s="3" t="s">
        <v>628</v>
      </c>
      <c r="Z42" s="3" t="s">
        <v>1008</v>
      </c>
      <c r="AA42" s="3" t="s">
        <v>65</v>
      </c>
      <c r="AB42" s="3" t="s">
        <v>626</v>
      </c>
      <c r="AC42" s="3" t="s">
        <v>821</v>
      </c>
      <c r="AD42" s="3">
        <v>665</v>
      </c>
      <c r="AE42" s="3">
        <v>665</v>
      </c>
      <c r="AF42" s="3">
        <v>3</v>
      </c>
      <c r="AG42" s="3">
        <v>3</v>
      </c>
      <c r="AL42" s="3" t="s">
        <v>623</v>
      </c>
      <c r="AO42" s="3">
        <v>65</v>
      </c>
      <c r="AP42" s="20">
        <v>8</v>
      </c>
    </row>
    <row r="43" spans="1:42" hidden="1" x14ac:dyDescent="0.3">
      <c r="A43" s="3" t="s">
        <v>1724</v>
      </c>
      <c r="B43" s="3" t="s">
        <v>886</v>
      </c>
      <c r="C43" s="3" t="s">
        <v>1723</v>
      </c>
      <c r="D43" s="3" t="s">
        <v>1722</v>
      </c>
      <c r="E43" s="3" t="s">
        <v>1721</v>
      </c>
      <c r="F43" s="3" t="s">
        <v>645</v>
      </c>
      <c r="G43" s="4">
        <v>1797</v>
      </c>
      <c r="H43" s="4">
        <v>17.97</v>
      </c>
      <c r="I43" s="16"/>
      <c r="J43" s="49" t="s">
        <v>2239</v>
      </c>
      <c r="K43" s="3" t="s">
        <v>1720</v>
      </c>
      <c r="L43" s="3" t="s">
        <v>1719</v>
      </c>
      <c r="M43" s="3">
        <v>207202972</v>
      </c>
      <c r="N43" s="3">
        <v>2700</v>
      </c>
      <c r="O43" s="3">
        <v>25000</v>
      </c>
      <c r="Q43" s="3" t="s">
        <v>631</v>
      </c>
      <c r="R43" s="3" t="s">
        <v>630</v>
      </c>
      <c r="S43" s="3">
        <v>90</v>
      </c>
      <c r="T43" s="3" t="s">
        <v>626</v>
      </c>
      <c r="W43" s="3" t="s">
        <v>642</v>
      </c>
      <c r="X43" s="3" t="s">
        <v>641</v>
      </c>
      <c r="Y43" s="3" t="s">
        <v>628</v>
      </c>
      <c r="Z43" s="3" t="s">
        <v>776</v>
      </c>
      <c r="AA43" s="3" t="s">
        <v>65</v>
      </c>
      <c r="AB43" s="3" t="s">
        <v>626</v>
      </c>
      <c r="AC43" s="3" t="s">
        <v>821</v>
      </c>
      <c r="AD43" s="3">
        <v>650</v>
      </c>
      <c r="AE43" s="3">
        <v>650</v>
      </c>
      <c r="AF43" s="3">
        <v>2</v>
      </c>
      <c r="AG43" s="3">
        <v>2</v>
      </c>
      <c r="AL43" s="3" t="s">
        <v>623</v>
      </c>
      <c r="AO43" s="3">
        <v>65</v>
      </c>
      <c r="AP43" s="20">
        <v>10</v>
      </c>
    </row>
    <row r="44" spans="1:42" x14ac:dyDescent="0.3">
      <c r="A44" s="3" t="s">
        <v>1718</v>
      </c>
      <c r="B44" s="3" t="s">
        <v>845</v>
      </c>
      <c r="C44" s="3" t="s">
        <v>1717</v>
      </c>
      <c r="D44" s="3" t="s">
        <v>1716</v>
      </c>
      <c r="E44" s="3" t="s">
        <v>1715</v>
      </c>
      <c r="F44" s="3" t="s">
        <v>29</v>
      </c>
      <c r="G44" s="4">
        <v>4299</v>
      </c>
      <c r="H44" s="4">
        <v>42.99</v>
      </c>
      <c r="I44" s="16">
        <f t="shared" si="0"/>
        <v>42.99</v>
      </c>
      <c r="J44" s="49" t="s">
        <v>2237</v>
      </c>
      <c r="K44" s="3" t="s">
        <v>1714</v>
      </c>
      <c r="L44" s="3" t="s">
        <v>1713</v>
      </c>
      <c r="M44" s="3">
        <v>300243381</v>
      </c>
      <c r="N44" s="3">
        <v>2700</v>
      </c>
      <c r="O44" s="3">
        <v>10000</v>
      </c>
      <c r="Q44" s="3" t="s">
        <v>631</v>
      </c>
      <c r="R44" s="3" t="s">
        <v>630</v>
      </c>
      <c r="S44" s="3">
        <v>80</v>
      </c>
      <c r="T44" s="3" t="s">
        <v>626</v>
      </c>
      <c r="W44" s="3" t="s">
        <v>642</v>
      </c>
      <c r="X44" s="3" t="s">
        <v>641</v>
      </c>
      <c r="Y44" s="3" t="s">
        <v>628</v>
      </c>
      <c r="Z44" s="3" t="s">
        <v>650</v>
      </c>
      <c r="AA44" s="3" t="s">
        <v>65</v>
      </c>
      <c r="AB44" s="3" t="s">
        <v>626</v>
      </c>
      <c r="AC44" s="3" t="s">
        <v>821</v>
      </c>
      <c r="AD44" s="3">
        <v>650</v>
      </c>
      <c r="AE44" s="3">
        <v>650</v>
      </c>
      <c r="AF44" s="3">
        <v>12</v>
      </c>
      <c r="AG44" s="3">
        <v>12</v>
      </c>
      <c r="AL44" s="3" t="s">
        <v>623</v>
      </c>
      <c r="AO44" s="3">
        <v>65</v>
      </c>
      <c r="AP44" s="20">
        <v>8</v>
      </c>
    </row>
    <row r="45" spans="1:42" x14ac:dyDescent="0.3">
      <c r="A45" s="3" t="s">
        <v>1712</v>
      </c>
      <c r="B45" s="3" t="s">
        <v>828</v>
      </c>
      <c r="C45" s="3" t="s">
        <v>1711</v>
      </c>
      <c r="D45" s="3" t="s">
        <v>1710</v>
      </c>
      <c r="E45" s="3" t="s">
        <v>1709</v>
      </c>
      <c r="F45" s="3" t="s">
        <v>1708</v>
      </c>
      <c r="G45" s="4">
        <v>1297</v>
      </c>
      <c r="H45" s="4">
        <v>12.97</v>
      </c>
      <c r="I45" s="16">
        <f t="shared" si="0"/>
        <v>12.97</v>
      </c>
      <c r="J45" s="49" t="s">
        <v>2238</v>
      </c>
      <c r="K45" s="3" t="s">
        <v>1707</v>
      </c>
      <c r="L45" s="3" t="s">
        <v>1706</v>
      </c>
      <c r="M45" s="3">
        <v>205595705</v>
      </c>
      <c r="N45" s="3">
        <v>2700</v>
      </c>
      <c r="O45" s="3">
        <v>25000</v>
      </c>
      <c r="Q45" s="3" t="s">
        <v>631</v>
      </c>
      <c r="R45" s="3" t="s">
        <v>630</v>
      </c>
      <c r="S45" s="3">
        <v>80</v>
      </c>
      <c r="T45" s="3" t="s">
        <v>626</v>
      </c>
      <c r="W45" s="3" t="s">
        <v>629</v>
      </c>
      <c r="X45" s="3" t="s">
        <v>641</v>
      </c>
      <c r="Y45" s="3" t="s">
        <v>628</v>
      </c>
      <c r="Z45" s="3" t="s">
        <v>627</v>
      </c>
      <c r="AA45" s="3" t="s">
        <v>65</v>
      </c>
      <c r="AB45" s="3" t="s">
        <v>626</v>
      </c>
      <c r="AC45" s="3" t="s">
        <v>821</v>
      </c>
      <c r="AD45" s="3">
        <v>730</v>
      </c>
      <c r="AE45" s="3">
        <v>730</v>
      </c>
      <c r="AF45" s="3">
        <v>1</v>
      </c>
      <c r="AG45" s="3">
        <v>1</v>
      </c>
      <c r="AL45" s="3" t="s">
        <v>623</v>
      </c>
      <c r="AO45" s="3">
        <v>65</v>
      </c>
      <c r="AP45" s="20">
        <v>10</v>
      </c>
    </row>
    <row r="46" spans="1:42" x14ac:dyDescent="0.3">
      <c r="A46" s="3" t="s">
        <v>1705</v>
      </c>
      <c r="B46" s="3" t="s">
        <v>828</v>
      </c>
      <c r="C46" s="3" t="s">
        <v>1704</v>
      </c>
      <c r="D46" s="3" t="s">
        <v>1703</v>
      </c>
      <c r="E46" s="3" t="s">
        <v>1702</v>
      </c>
      <c r="F46" s="3" t="s">
        <v>995</v>
      </c>
      <c r="G46" s="4">
        <v>1299</v>
      </c>
      <c r="H46" s="4">
        <v>11.99</v>
      </c>
      <c r="I46" s="16">
        <v>11.99</v>
      </c>
      <c r="J46" s="49" t="s">
        <v>2238</v>
      </c>
      <c r="K46" s="3" t="s">
        <v>1145</v>
      </c>
      <c r="L46" s="3" t="s">
        <v>1701</v>
      </c>
      <c r="M46" s="3">
        <v>300246979</v>
      </c>
      <c r="N46" s="3">
        <v>2700</v>
      </c>
      <c r="O46" s="3">
        <v>25000</v>
      </c>
      <c r="Q46" s="3" t="s">
        <v>631</v>
      </c>
      <c r="R46" s="3" t="s">
        <v>630</v>
      </c>
      <c r="S46" s="3">
        <v>80</v>
      </c>
      <c r="T46" s="3" t="s">
        <v>626</v>
      </c>
      <c r="W46" s="3" t="s">
        <v>629</v>
      </c>
      <c r="X46" s="3" t="s">
        <v>641</v>
      </c>
      <c r="Y46" s="3" t="s">
        <v>628</v>
      </c>
      <c r="Z46" s="3" t="s">
        <v>776</v>
      </c>
      <c r="AA46" s="3" t="s">
        <v>1</v>
      </c>
      <c r="AB46" s="3" t="s">
        <v>626</v>
      </c>
      <c r="AC46" s="3" t="s">
        <v>821</v>
      </c>
      <c r="AD46" s="3">
        <v>1200</v>
      </c>
      <c r="AE46" s="3">
        <v>1200</v>
      </c>
      <c r="AF46" s="3">
        <v>1</v>
      </c>
      <c r="AG46" s="3">
        <v>1</v>
      </c>
      <c r="AL46" s="3" t="s">
        <v>623</v>
      </c>
      <c r="AO46" s="3">
        <v>85</v>
      </c>
      <c r="AP46" s="20">
        <v>16.5</v>
      </c>
    </row>
    <row r="47" spans="1:42" hidden="1" x14ac:dyDescent="0.3">
      <c r="A47" s="3" t="s">
        <v>1700</v>
      </c>
      <c r="B47" s="3" t="s">
        <v>864</v>
      </c>
      <c r="C47" s="3" t="s">
        <v>1699</v>
      </c>
      <c r="D47" s="3" t="s">
        <v>1698</v>
      </c>
      <c r="E47" s="3" t="s">
        <v>1697</v>
      </c>
      <c r="F47" s="3" t="s">
        <v>634</v>
      </c>
      <c r="G47" s="4">
        <v>4194</v>
      </c>
      <c r="H47" s="4">
        <v>41.94</v>
      </c>
      <c r="I47" s="16"/>
      <c r="J47" s="49" t="s">
        <v>2239</v>
      </c>
      <c r="K47" s="3" t="s">
        <v>1696</v>
      </c>
      <c r="L47" s="3" t="s">
        <v>1695</v>
      </c>
      <c r="M47" s="3">
        <v>204723747</v>
      </c>
      <c r="N47" s="3">
        <v>2700</v>
      </c>
      <c r="O47" s="3">
        <v>25000</v>
      </c>
      <c r="Q47" s="3" t="s">
        <v>631</v>
      </c>
      <c r="R47" s="3" t="s">
        <v>630</v>
      </c>
      <c r="S47" s="3">
        <v>80</v>
      </c>
      <c r="T47" s="3" t="s">
        <v>626</v>
      </c>
      <c r="W47" s="3" t="s">
        <v>629</v>
      </c>
      <c r="X47" s="3" t="s">
        <v>641</v>
      </c>
      <c r="Y47" s="3" t="s">
        <v>628</v>
      </c>
      <c r="Z47" s="3" t="s">
        <v>627</v>
      </c>
      <c r="AA47" s="3" t="s">
        <v>65</v>
      </c>
      <c r="AB47" s="3" t="s">
        <v>626</v>
      </c>
      <c r="AC47" s="3" t="s">
        <v>821</v>
      </c>
      <c r="AD47" s="3">
        <v>730</v>
      </c>
      <c r="AE47" s="3">
        <v>730</v>
      </c>
      <c r="AF47" s="3">
        <v>2</v>
      </c>
      <c r="AG47" s="3">
        <v>2</v>
      </c>
      <c r="AL47" s="3" t="s">
        <v>658</v>
      </c>
      <c r="AO47" s="3">
        <v>65</v>
      </c>
      <c r="AP47" s="20">
        <v>10.5</v>
      </c>
    </row>
    <row r="48" spans="1:42" x14ac:dyDescent="0.3">
      <c r="A48" s="3" t="s">
        <v>1694</v>
      </c>
      <c r="B48" s="3" t="s">
        <v>828</v>
      </c>
      <c r="C48" s="3" t="s">
        <v>1693</v>
      </c>
      <c r="D48" s="3" t="s">
        <v>1692</v>
      </c>
      <c r="E48" s="3" t="s">
        <v>1018</v>
      </c>
      <c r="F48" s="3" t="s">
        <v>995</v>
      </c>
      <c r="G48" s="4">
        <v>797</v>
      </c>
      <c r="H48" s="4">
        <v>7.97</v>
      </c>
      <c r="I48" s="16">
        <f t="shared" si="0"/>
        <v>7.97</v>
      </c>
      <c r="J48" s="49" t="s">
        <v>2238</v>
      </c>
      <c r="K48" s="3" t="s">
        <v>1568</v>
      </c>
      <c r="L48" s="3" t="s">
        <v>1691</v>
      </c>
      <c r="M48" s="3">
        <v>300246980</v>
      </c>
      <c r="N48" s="3">
        <v>2700</v>
      </c>
      <c r="O48" s="3">
        <v>25000</v>
      </c>
      <c r="Q48" s="3" t="s">
        <v>631</v>
      </c>
      <c r="R48" s="3" t="s">
        <v>630</v>
      </c>
      <c r="S48" s="3">
        <v>80</v>
      </c>
      <c r="T48" s="3" t="s">
        <v>626</v>
      </c>
      <c r="W48" s="3" t="s">
        <v>629</v>
      </c>
      <c r="X48" s="3" t="s">
        <v>641</v>
      </c>
      <c r="Y48" s="3" t="s">
        <v>628</v>
      </c>
      <c r="Z48" s="3" t="s">
        <v>776</v>
      </c>
      <c r="AA48" s="3" t="s">
        <v>27</v>
      </c>
      <c r="AB48" s="3" t="s">
        <v>799</v>
      </c>
      <c r="AC48" s="3" t="s">
        <v>821</v>
      </c>
      <c r="AD48" s="3">
        <v>650</v>
      </c>
      <c r="AE48" s="3">
        <v>650</v>
      </c>
      <c r="AF48" s="3">
        <v>1</v>
      </c>
      <c r="AG48" s="3">
        <v>1</v>
      </c>
      <c r="AL48" s="3" t="s">
        <v>623</v>
      </c>
      <c r="AO48" s="3">
        <v>65</v>
      </c>
      <c r="AP48" s="20">
        <v>8</v>
      </c>
    </row>
    <row r="49" spans="1:42" x14ac:dyDescent="0.3">
      <c r="A49" s="3" t="s">
        <v>1690</v>
      </c>
      <c r="B49" s="3" t="s">
        <v>899</v>
      </c>
      <c r="C49" s="3" t="s">
        <v>1689</v>
      </c>
      <c r="D49" s="3" t="s">
        <v>1688</v>
      </c>
      <c r="E49" s="3" t="s">
        <v>1687</v>
      </c>
      <c r="F49" s="3" t="s">
        <v>634</v>
      </c>
      <c r="G49" s="4">
        <v>777</v>
      </c>
      <c r="H49" s="4">
        <v>6.57</v>
      </c>
      <c r="I49" s="16">
        <v>6.57</v>
      </c>
      <c r="J49" s="49" t="s">
        <v>2237</v>
      </c>
      <c r="K49" s="3" t="s">
        <v>1686</v>
      </c>
      <c r="L49" s="3" t="s">
        <v>1685</v>
      </c>
      <c r="M49" s="3">
        <v>206341869</v>
      </c>
      <c r="N49" s="3">
        <v>2700</v>
      </c>
      <c r="O49" s="3">
        <v>25000</v>
      </c>
      <c r="Q49" s="3" t="s">
        <v>631</v>
      </c>
      <c r="R49" s="3" t="s">
        <v>630</v>
      </c>
      <c r="S49" s="3">
        <v>80</v>
      </c>
      <c r="T49" s="3" t="s">
        <v>626</v>
      </c>
      <c r="W49" s="3" t="s">
        <v>629</v>
      </c>
      <c r="X49" s="3" t="s">
        <v>641</v>
      </c>
      <c r="Y49" s="3" t="s">
        <v>628</v>
      </c>
      <c r="Z49" s="3" t="s">
        <v>776</v>
      </c>
      <c r="AA49" s="3" t="s">
        <v>65</v>
      </c>
      <c r="AB49" s="3" t="s">
        <v>626</v>
      </c>
      <c r="AC49" s="3" t="s">
        <v>821</v>
      </c>
      <c r="AD49" s="3">
        <v>650</v>
      </c>
      <c r="AE49" s="3">
        <v>650</v>
      </c>
      <c r="AF49" s="3">
        <v>1</v>
      </c>
      <c r="AG49" s="3">
        <v>1</v>
      </c>
      <c r="AL49" s="3" t="s">
        <v>623</v>
      </c>
      <c r="AO49" s="3">
        <v>65</v>
      </c>
      <c r="AP49" s="20">
        <v>9</v>
      </c>
    </row>
    <row r="50" spans="1:42" x14ac:dyDescent="0.3">
      <c r="A50" s="3" t="s">
        <v>1684</v>
      </c>
      <c r="B50" s="3" t="s">
        <v>959</v>
      </c>
      <c r="C50" s="3" t="s">
        <v>1683</v>
      </c>
      <c r="D50" s="3" t="s">
        <v>1682</v>
      </c>
      <c r="E50" s="3" t="s">
        <v>1681</v>
      </c>
      <c r="F50" s="3" t="s">
        <v>1580</v>
      </c>
      <c r="G50" s="4">
        <v>2471</v>
      </c>
      <c r="H50" s="4">
        <v>25.95</v>
      </c>
      <c r="I50" s="16">
        <v>25.95</v>
      </c>
      <c r="J50" s="49" t="s">
        <v>2237</v>
      </c>
      <c r="K50" s="3" t="s">
        <v>1680</v>
      </c>
      <c r="L50" s="3" t="s">
        <v>1679</v>
      </c>
      <c r="M50" s="3">
        <v>300525084</v>
      </c>
      <c r="N50" s="3">
        <v>3000</v>
      </c>
      <c r="O50" s="3">
        <v>25000</v>
      </c>
      <c r="Q50" s="3" t="s">
        <v>631</v>
      </c>
      <c r="R50" s="3" t="s">
        <v>630</v>
      </c>
      <c r="S50" s="3">
        <v>80</v>
      </c>
      <c r="T50" s="3" t="s">
        <v>722</v>
      </c>
      <c r="W50" s="3" t="s">
        <v>642</v>
      </c>
      <c r="X50" s="3" t="s">
        <v>641</v>
      </c>
      <c r="Y50" s="3" t="s">
        <v>628</v>
      </c>
      <c r="Z50" s="3" t="s">
        <v>776</v>
      </c>
      <c r="AA50" s="3" t="s">
        <v>65</v>
      </c>
      <c r="AB50" s="3" t="s">
        <v>799</v>
      </c>
      <c r="AC50" s="3" t="s">
        <v>821</v>
      </c>
      <c r="AD50" s="3">
        <v>650</v>
      </c>
      <c r="AE50" s="3">
        <v>650</v>
      </c>
      <c r="AF50" s="3">
        <v>6</v>
      </c>
      <c r="AG50" s="3">
        <v>6</v>
      </c>
      <c r="AL50" s="3" t="s">
        <v>658</v>
      </c>
      <c r="AO50" s="3">
        <v>65</v>
      </c>
      <c r="AP50" s="20">
        <v>8</v>
      </c>
    </row>
    <row r="51" spans="1:42" x14ac:dyDescent="0.3">
      <c r="A51" s="3" t="s">
        <v>1678</v>
      </c>
      <c r="B51" s="3" t="s">
        <v>845</v>
      </c>
      <c r="C51" s="3" t="s">
        <v>1677</v>
      </c>
      <c r="D51" s="3" t="s">
        <v>1676</v>
      </c>
      <c r="E51" s="3" t="s">
        <v>1675</v>
      </c>
      <c r="F51" s="3" t="s">
        <v>634</v>
      </c>
      <c r="G51" s="4">
        <v>6764</v>
      </c>
      <c r="H51" s="4">
        <v>67.64</v>
      </c>
      <c r="I51" s="16">
        <f t="shared" si="0"/>
        <v>67.64</v>
      </c>
      <c r="J51" s="49" t="s">
        <v>2238</v>
      </c>
      <c r="K51" s="3" t="s">
        <v>1674</v>
      </c>
      <c r="L51" s="3" t="s">
        <v>1673</v>
      </c>
      <c r="M51" s="3">
        <v>206879141</v>
      </c>
      <c r="N51" s="3">
        <v>2700</v>
      </c>
      <c r="O51" s="3">
        <v>25000</v>
      </c>
      <c r="Q51" s="3" t="s">
        <v>631</v>
      </c>
      <c r="R51" s="3" t="s">
        <v>630</v>
      </c>
      <c r="S51" s="3">
        <v>80</v>
      </c>
      <c r="T51" s="3" t="s">
        <v>626</v>
      </c>
      <c r="W51" s="3" t="s">
        <v>629</v>
      </c>
      <c r="X51" s="3" t="s">
        <v>641</v>
      </c>
      <c r="Y51" s="3" t="s">
        <v>628</v>
      </c>
      <c r="Z51" s="3" t="s">
        <v>776</v>
      </c>
      <c r="AA51" s="3" t="s">
        <v>65</v>
      </c>
      <c r="AB51" s="3" t="s">
        <v>626</v>
      </c>
      <c r="AC51" s="3" t="s">
        <v>821</v>
      </c>
      <c r="AD51" s="3">
        <v>650</v>
      </c>
      <c r="AE51" s="3">
        <v>650</v>
      </c>
      <c r="AF51" s="3">
        <v>8</v>
      </c>
      <c r="AG51" s="3">
        <v>8</v>
      </c>
      <c r="AL51" s="3" t="s">
        <v>623</v>
      </c>
      <c r="AO51" s="3">
        <v>65</v>
      </c>
      <c r="AP51" s="20">
        <v>9</v>
      </c>
    </row>
    <row r="52" spans="1:42" x14ac:dyDescent="0.3">
      <c r="A52" s="3" t="s">
        <v>1672</v>
      </c>
      <c r="B52" s="3" t="s">
        <v>901</v>
      </c>
      <c r="C52" s="3" t="s">
        <v>1671</v>
      </c>
      <c r="D52" s="3" t="s">
        <v>1670</v>
      </c>
      <c r="E52" s="3" t="s">
        <v>1669</v>
      </c>
      <c r="F52" s="3" t="s">
        <v>634</v>
      </c>
      <c r="G52" s="4">
        <v>997</v>
      </c>
      <c r="H52" s="4">
        <v>9.9700000000000006</v>
      </c>
      <c r="I52" s="16">
        <f t="shared" si="0"/>
        <v>9.9700000000000006</v>
      </c>
      <c r="J52" s="49" t="s">
        <v>2237</v>
      </c>
      <c r="K52" s="3" t="s">
        <v>1668</v>
      </c>
      <c r="L52" s="3" t="s">
        <v>1667</v>
      </c>
      <c r="M52" s="3">
        <v>206357794</v>
      </c>
      <c r="N52" s="3">
        <v>2700</v>
      </c>
      <c r="O52" s="3">
        <v>25000</v>
      </c>
      <c r="Q52" s="3" t="s">
        <v>631</v>
      </c>
      <c r="R52" s="3" t="s">
        <v>630</v>
      </c>
      <c r="S52" s="3">
        <v>80</v>
      </c>
      <c r="T52" s="3" t="s">
        <v>626</v>
      </c>
      <c r="W52" s="3" t="s">
        <v>629</v>
      </c>
      <c r="X52" s="3" t="s">
        <v>641</v>
      </c>
      <c r="Y52" s="3" t="s">
        <v>628</v>
      </c>
      <c r="Z52" s="3" t="s">
        <v>776</v>
      </c>
      <c r="AA52" s="3" t="s">
        <v>184</v>
      </c>
      <c r="AB52" s="3" t="s">
        <v>626</v>
      </c>
      <c r="AC52" s="3" t="s">
        <v>821</v>
      </c>
      <c r="AD52" s="3">
        <v>800</v>
      </c>
      <c r="AE52" s="3">
        <v>800</v>
      </c>
      <c r="AF52" s="3">
        <v>1</v>
      </c>
      <c r="AG52" s="3">
        <v>1</v>
      </c>
      <c r="AL52" s="3" t="s">
        <v>623</v>
      </c>
      <c r="AO52" s="3">
        <v>65</v>
      </c>
      <c r="AP52" s="20">
        <v>10</v>
      </c>
    </row>
    <row r="53" spans="1:42" x14ac:dyDescent="0.3">
      <c r="A53" s="3" t="s">
        <v>1666</v>
      </c>
      <c r="B53" s="3" t="s">
        <v>901</v>
      </c>
      <c r="C53" s="3" t="s">
        <v>1665</v>
      </c>
      <c r="D53" s="3" t="s">
        <v>1664</v>
      </c>
      <c r="E53" s="3" t="s">
        <v>1663</v>
      </c>
      <c r="F53" s="3" t="s">
        <v>634</v>
      </c>
      <c r="G53" s="4">
        <v>1097</v>
      </c>
      <c r="H53" s="4">
        <v>7.94</v>
      </c>
      <c r="I53" s="16">
        <v>7.94</v>
      </c>
      <c r="J53" s="49" t="s">
        <v>2237</v>
      </c>
      <c r="K53" s="3" t="s">
        <v>1662</v>
      </c>
      <c r="L53" s="3" t="s">
        <v>1661</v>
      </c>
      <c r="M53" s="3">
        <v>206517172</v>
      </c>
      <c r="N53" s="3">
        <v>5000</v>
      </c>
      <c r="O53" s="3">
        <v>25000</v>
      </c>
      <c r="Q53" s="3" t="s">
        <v>631</v>
      </c>
      <c r="R53" s="3" t="s">
        <v>630</v>
      </c>
      <c r="S53" s="3">
        <v>80</v>
      </c>
      <c r="T53" s="3" t="s">
        <v>678</v>
      </c>
      <c r="W53" s="3" t="s">
        <v>629</v>
      </c>
      <c r="X53" s="3" t="s">
        <v>641</v>
      </c>
      <c r="Y53" s="3" t="s">
        <v>628</v>
      </c>
      <c r="Z53" s="3" t="s">
        <v>776</v>
      </c>
      <c r="AA53" s="3" t="s">
        <v>184</v>
      </c>
      <c r="AB53" s="3" t="s">
        <v>678</v>
      </c>
      <c r="AC53" s="3" t="s">
        <v>821</v>
      </c>
      <c r="AD53" s="3">
        <v>650</v>
      </c>
      <c r="AE53" s="3">
        <v>650</v>
      </c>
      <c r="AF53" s="3">
        <v>1</v>
      </c>
      <c r="AG53" s="3">
        <v>1</v>
      </c>
      <c r="AL53" s="3" t="s">
        <v>623</v>
      </c>
      <c r="AO53" s="3">
        <v>65</v>
      </c>
      <c r="AP53" s="20">
        <v>8</v>
      </c>
    </row>
    <row r="54" spans="1:42" x14ac:dyDescent="0.3">
      <c r="A54" s="3" t="s">
        <v>1660</v>
      </c>
      <c r="B54" s="3" t="s">
        <v>878</v>
      </c>
      <c r="C54" s="3" t="s">
        <v>1659</v>
      </c>
      <c r="D54" s="3" t="s">
        <v>1658</v>
      </c>
      <c r="E54" s="3" t="s">
        <v>1657</v>
      </c>
      <c r="F54" s="3" t="s">
        <v>275</v>
      </c>
      <c r="G54" s="4">
        <v>999</v>
      </c>
      <c r="H54" s="4">
        <v>9.99</v>
      </c>
      <c r="I54" s="16">
        <f t="shared" si="0"/>
        <v>9.99</v>
      </c>
      <c r="J54" s="49" t="s">
        <v>2237</v>
      </c>
      <c r="K54" s="3" t="s">
        <v>833</v>
      </c>
      <c r="L54" s="3" t="s">
        <v>1656</v>
      </c>
      <c r="M54" s="3">
        <v>300079444</v>
      </c>
      <c r="N54" s="3">
        <v>5000</v>
      </c>
      <c r="O54" s="3">
        <v>25000</v>
      </c>
      <c r="Q54" s="3" t="s">
        <v>631</v>
      </c>
      <c r="R54" s="3" t="s">
        <v>630</v>
      </c>
      <c r="S54" s="3">
        <v>80</v>
      </c>
      <c r="T54" s="3" t="s">
        <v>678</v>
      </c>
      <c r="W54" s="3" t="s">
        <v>629</v>
      </c>
      <c r="X54" s="3" t="s">
        <v>641</v>
      </c>
      <c r="Y54" s="3" t="s">
        <v>628</v>
      </c>
      <c r="Z54" s="3" t="s">
        <v>1008</v>
      </c>
      <c r="AA54" s="3" t="s">
        <v>56</v>
      </c>
      <c r="AB54" s="3" t="s">
        <v>721</v>
      </c>
      <c r="AC54" s="3" t="s">
        <v>821</v>
      </c>
      <c r="AD54" s="3">
        <v>500</v>
      </c>
      <c r="AE54" s="3">
        <v>500</v>
      </c>
      <c r="AF54" s="3">
        <v>1</v>
      </c>
      <c r="AG54" s="3">
        <v>1</v>
      </c>
      <c r="AL54" s="3" t="s">
        <v>623</v>
      </c>
      <c r="AO54" s="3">
        <v>50</v>
      </c>
      <c r="AP54" s="20">
        <v>7.5</v>
      </c>
    </row>
    <row r="55" spans="1:42" x14ac:dyDescent="0.3">
      <c r="A55" s="3" t="s">
        <v>1655</v>
      </c>
      <c r="B55" s="3" t="s">
        <v>901</v>
      </c>
      <c r="C55" s="3" t="s">
        <v>1654</v>
      </c>
      <c r="D55" s="3" t="s">
        <v>1653</v>
      </c>
      <c r="E55" s="3" t="s">
        <v>1652</v>
      </c>
      <c r="F55" s="3" t="s">
        <v>634</v>
      </c>
      <c r="G55" s="4">
        <v>1997</v>
      </c>
      <c r="H55" s="4">
        <v>19.97</v>
      </c>
      <c r="I55" s="16">
        <f t="shared" si="0"/>
        <v>19.97</v>
      </c>
      <c r="J55" s="49" t="s">
        <v>2238</v>
      </c>
      <c r="K55" s="3" t="s">
        <v>1651</v>
      </c>
      <c r="L55" s="3" t="s">
        <v>1650</v>
      </c>
      <c r="M55" s="3">
        <v>207106653</v>
      </c>
      <c r="N55" s="3">
        <v>2700</v>
      </c>
      <c r="O55" s="3">
        <v>25000</v>
      </c>
      <c r="Q55" s="3" t="s">
        <v>631</v>
      </c>
      <c r="R55" s="3" t="s">
        <v>659</v>
      </c>
      <c r="S55" s="3">
        <v>80</v>
      </c>
      <c r="T55" s="3" t="s">
        <v>626</v>
      </c>
      <c r="W55" s="3" t="s">
        <v>629</v>
      </c>
      <c r="X55" s="3" t="s">
        <v>641</v>
      </c>
      <c r="Y55" s="3" t="s">
        <v>628</v>
      </c>
      <c r="Z55" s="3" t="s">
        <v>776</v>
      </c>
      <c r="AA55" s="3" t="s">
        <v>65</v>
      </c>
      <c r="AB55" s="3" t="s">
        <v>626</v>
      </c>
      <c r="AC55" s="3" t="s">
        <v>821</v>
      </c>
      <c r="AD55" s="3">
        <v>650</v>
      </c>
      <c r="AE55" s="3">
        <v>650</v>
      </c>
      <c r="AF55" s="3">
        <v>3</v>
      </c>
      <c r="AG55" s="3">
        <v>3</v>
      </c>
      <c r="AL55" s="3" t="s">
        <v>658</v>
      </c>
      <c r="AO55" s="3">
        <v>65</v>
      </c>
      <c r="AP55" s="20">
        <v>9</v>
      </c>
    </row>
    <row r="56" spans="1:42" x14ac:dyDescent="0.3">
      <c r="A56" s="3" t="s">
        <v>1649</v>
      </c>
      <c r="B56" s="3" t="s">
        <v>899</v>
      </c>
      <c r="C56" s="3" t="s">
        <v>1648</v>
      </c>
      <c r="D56" s="3" t="s">
        <v>1647</v>
      </c>
      <c r="E56" s="3" t="s">
        <v>1646</v>
      </c>
      <c r="F56" s="3" t="s">
        <v>634</v>
      </c>
      <c r="G56" s="4">
        <v>997</v>
      </c>
      <c r="H56" s="4">
        <v>8.99</v>
      </c>
      <c r="I56" s="16">
        <v>8.99</v>
      </c>
      <c r="J56" s="49" t="s">
        <v>2237</v>
      </c>
      <c r="K56" s="3" t="s">
        <v>895</v>
      </c>
      <c r="L56" s="3" t="s">
        <v>1645</v>
      </c>
      <c r="M56" s="3">
        <v>207106640</v>
      </c>
      <c r="N56" s="3">
        <v>2700</v>
      </c>
      <c r="O56" s="3">
        <v>25000</v>
      </c>
      <c r="Q56" s="3" t="s">
        <v>631</v>
      </c>
      <c r="R56" s="3" t="s">
        <v>630</v>
      </c>
      <c r="S56" s="3">
        <v>90</v>
      </c>
      <c r="T56" s="3" t="s">
        <v>626</v>
      </c>
      <c r="W56" s="3" t="s">
        <v>629</v>
      </c>
      <c r="X56" s="3" t="s">
        <v>641</v>
      </c>
      <c r="Y56" s="3" t="s">
        <v>628</v>
      </c>
      <c r="Z56" s="3" t="s">
        <v>776</v>
      </c>
      <c r="AA56" s="3" t="s">
        <v>65</v>
      </c>
      <c r="AB56" s="3" t="s">
        <v>626</v>
      </c>
      <c r="AC56" s="3" t="s">
        <v>821</v>
      </c>
      <c r="AD56" s="3">
        <v>650</v>
      </c>
      <c r="AE56" s="3">
        <v>650</v>
      </c>
      <c r="AF56" s="3">
        <v>1</v>
      </c>
      <c r="AG56" s="3">
        <v>1</v>
      </c>
      <c r="AL56" s="3" t="s">
        <v>658</v>
      </c>
      <c r="AO56" s="3">
        <v>65</v>
      </c>
      <c r="AP56" s="20">
        <v>9.5</v>
      </c>
    </row>
    <row r="57" spans="1:42" x14ac:dyDescent="0.3">
      <c r="A57" s="3" t="s">
        <v>1644</v>
      </c>
      <c r="B57" s="3" t="s">
        <v>845</v>
      </c>
      <c r="C57" s="3" t="s">
        <v>1643</v>
      </c>
      <c r="D57" s="3" t="s">
        <v>1642</v>
      </c>
      <c r="E57" s="3" t="s">
        <v>1641</v>
      </c>
      <c r="F57" s="3" t="s">
        <v>634</v>
      </c>
      <c r="G57" s="4">
        <v>9264</v>
      </c>
      <c r="H57" s="4">
        <v>92.64</v>
      </c>
      <c r="I57" s="16">
        <f t="shared" si="0"/>
        <v>92.64</v>
      </c>
      <c r="J57" s="49" t="s">
        <v>2238</v>
      </c>
      <c r="K57" s="3" t="s">
        <v>1640</v>
      </c>
      <c r="L57" s="3" t="s">
        <v>1639</v>
      </c>
      <c r="M57" s="3">
        <v>206697725</v>
      </c>
      <c r="N57" s="3">
        <v>2700</v>
      </c>
      <c r="O57" s="3">
        <v>25000</v>
      </c>
      <c r="Q57" s="3" t="s">
        <v>631</v>
      </c>
      <c r="R57" s="3" t="s">
        <v>630</v>
      </c>
      <c r="S57" s="3">
        <v>80</v>
      </c>
      <c r="T57" s="3" t="s">
        <v>626</v>
      </c>
      <c r="W57" s="3" t="s">
        <v>629</v>
      </c>
      <c r="X57" s="3" t="s">
        <v>641</v>
      </c>
      <c r="Y57" s="3" t="s">
        <v>628</v>
      </c>
      <c r="Z57" s="3" t="s">
        <v>776</v>
      </c>
      <c r="AA57" s="3" t="s">
        <v>65</v>
      </c>
      <c r="AB57" s="3" t="s">
        <v>626</v>
      </c>
      <c r="AC57" s="3" t="s">
        <v>821</v>
      </c>
      <c r="AD57" s="3">
        <v>650</v>
      </c>
      <c r="AE57" s="3">
        <v>650</v>
      </c>
      <c r="AF57" s="3">
        <v>8</v>
      </c>
      <c r="AG57" s="3">
        <v>8</v>
      </c>
      <c r="AL57" s="3" t="s">
        <v>623</v>
      </c>
      <c r="AO57" s="3">
        <v>65</v>
      </c>
      <c r="AP57" s="20">
        <v>9</v>
      </c>
    </row>
    <row r="58" spans="1:42" hidden="1" x14ac:dyDescent="0.3">
      <c r="A58" s="3" t="s">
        <v>1638</v>
      </c>
      <c r="B58" s="3" t="s">
        <v>886</v>
      </c>
      <c r="C58" s="3" t="s">
        <v>1637</v>
      </c>
      <c r="D58" s="3" t="s">
        <v>1636</v>
      </c>
      <c r="E58" s="3" t="s">
        <v>1635</v>
      </c>
      <c r="F58" s="3" t="s">
        <v>645</v>
      </c>
      <c r="G58" s="4">
        <v>1997</v>
      </c>
      <c r="H58" s="4">
        <v>19.97</v>
      </c>
      <c r="I58" s="16"/>
      <c r="J58" s="49" t="s">
        <v>2239</v>
      </c>
      <c r="K58" s="3" t="s">
        <v>1634</v>
      </c>
      <c r="L58" s="3" t="s">
        <v>1633</v>
      </c>
      <c r="M58" s="3">
        <v>207202974</v>
      </c>
      <c r="N58" s="3">
        <v>2850</v>
      </c>
      <c r="O58" s="3">
        <v>15000</v>
      </c>
      <c r="Q58" s="3" t="s">
        <v>631</v>
      </c>
      <c r="R58" s="3" t="s">
        <v>630</v>
      </c>
      <c r="S58" s="3">
        <v>88</v>
      </c>
      <c r="T58" s="3" t="s">
        <v>626</v>
      </c>
      <c r="W58" s="3" t="s">
        <v>642</v>
      </c>
      <c r="X58" s="3" t="s">
        <v>641</v>
      </c>
      <c r="Y58" s="3" t="s">
        <v>628</v>
      </c>
      <c r="Z58" s="3" t="s">
        <v>776</v>
      </c>
      <c r="AA58" s="3" t="s">
        <v>65</v>
      </c>
      <c r="AB58" s="3" t="s">
        <v>1632</v>
      </c>
      <c r="AC58" s="3" t="s">
        <v>821</v>
      </c>
      <c r="AD58" s="3">
        <v>650</v>
      </c>
      <c r="AE58" s="3">
        <v>650</v>
      </c>
      <c r="AF58" s="3">
        <v>2</v>
      </c>
      <c r="AG58" s="3">
        <v>2</v>
      </c>
      <c r="AL58" s="3" t="s">
        <v>623</v>
      </c>
      <c r="AO58" s="3">
        <v>65</v>
      </c>
      <c r="AP58" s="20">
        <v>11</v>
      </c>
    </row>
    <row r="59" spans="1:42" hidden="1" x14ac:dyDescent="0.3">
      <c r="A59" s="3" t="s">
        <v>1631</v>
      </c>
      <c r="B59" s="3" t="s">
        <v>864</v>
      </c>
      <c r="C59" s="3" t="s">
        <v>1630</v>
      </c>
      <c r="D59" s="3" t="s">
        <v>1629</v>
      </c>
      <c r="E59" s="3" t="s">
        <v>1454</v>
      </c>
      <c r="F59" s="3" t="s">
        <v>1466</v>
      </c>
      <c r="G59" s="4">
        <v>1032</v>
      </c>
      <c r="H59" s="4">
        <v>10.32</v>
      </c>
      <c r="I59" s="16"/>
      <c r="J59" s="49" t="s">
        <v>2239</v>
      </c>
      <c r="K59" s="3" t="s">
        <v>1628</v>
      </c>
      <c r="L59" s="3" t="s">
        <v>1627</v>
      </c>
      <c r="M59" s="3">
        <v>300832675</v>
      </c>
      <c r="N59" s="3">
        <v>2700</v>
      </c>
      <c r="O59" s="3">
        <v>25000</v>
      </c>
      <c r="Q59" s="3" t="s">
        <v>631</v>
      </c>
      <c r="R59" s="3" t="s">
        <v>630</v>
      </c>
      <c r="S59" s="3">
        <v>80</v>
      </c>
      <c r="T59" s="3" t="s">
        <v>626</v>
      </c>
      <c r="W59" s="3" t="s">
        <v>629</v>
      </c>
      <c r="X59" s="3" t="s">
        <v>641</v>
      </c>
      <c r="Y59" s="3" t="s">
        <v>628</v>
      </c>
      <c r="Z59" s="3" t="s">
        <v>776</v>
      </c>
      <c r="AA59" s="3" t="s">
        <v>65</v>
      </c>
      <c r="AB59" s="3" t="s">
        <v>626</v>
      </c>
      <c r="AC59" s="3" t="s">
        <v>821</v>
      </c>
      <c r="AD59" s="3">
        <v>750</v>
      </c>
      <c r="AE59" s="3">
        <v>750</v>
      </c>
      <c r="AF59" s="3">
        <v>1</v>
      </c>
      <c r="AG59" s="3">
        <v>1</v>
      </c>
      <c r="AL59" s="3" t="s">
        <v>658</v>
      </c>
      <c r="AO59" s="3">
        <v>65</v>
      </c>
      <c r="AP59" s="20">
        <v>13</v>
      </c>
    </row>
    <row r="60" spans="1:42" x14ac:dyDescent="0.3">
      <c r="A60" s="3" t="s">
        <v>1626</v>
      </c>
      <c r="B60" s="3" t="s">
        <v>901</v>
      </c>
      <c r="C60" s="3" t="s">
        <v>1625</v>
      </c>
      <c r="D60" s="3" t="s">
        <v>1624</v>
      </c>
      <c r="E60" s="3" t="s">
        <v>1623</v>
      </c>
      <c r="F60" s="3" t="s">
        <v>668</v>
      </c>
      <c r="G60" s="4">
        <v>897</v>
      </c>
      <c r="H60" s="4">
        <v>6.94</v>
      </c>
      <c r="I60" s="16">
        <v>6.94</v>
      </c>
      <c r="J60" s="49" t="s">
        <v>2237</v>
      </c>
      <c r="K60" s="3" t="s">
        <v>1622</v>
      </c>
      <c r="L60" s="3" t="s">
        <v>1621</v>
      </c>
      <c r="M60" s="3">
        <v>206619330</v>
      </c>
      <c r="N60" s="3">
        <v>2700</v>
      </c>
      <c r="O60" s="3">
        <v>25000</v>
      </c>
      <c r="Q60" s="3" t="s">
        <v>631</v>
      </c>
      <c r="R60" s="3" t="s">
        <v>630</v>
      </c>
      <c r="S60" s="3">
        <v>80</v>
      </c>
      <c r="T60" s="3" t="s">
        <v>626</v>
      </c>
      <c r="W60" s="3" t="s">
        <v>642</v>
      </c>
      <c r="X60" s="3" t="s">
        <v>641</v>
      </c>
      <c r="Y60" s="3" t="s">
        <v>628</v>
      </c>
      <c r="Z60" s="3" t="s">
        <v>776</v>
      </c>
      <c r="AA60" s="3" t="s">
        <v>815</v>
      </c>
      <c r="AB60" s="3" t="s">
        <v>626</v>
      </c>
      <c r="AC60" s="3" t="s">
        <v>821</v>
      </c>
      <c r="AD60" s="3">
        <v>300</v>
      </c>
      <c r="AE60" s="3">
        <v>300</v>
      </c>
      <c r="AF60" s="3">
        <v>1</v>
      </c>
      <c r="AG60" s="3">
        <v>1</v>
      </c>
      <c r="AL60" s="3" t="s">
        <v>658</v>
      </c>
      <c r="AO60" s="3">
        <v>40</v>
      </c>
      <c r="AP60" s="20">
        <v>4.5</v>
      </c>
    </row>
    <row r="61" spans="1:42" hidden="1" x14ac:dyDescent="0.3">
      <c r="A61" s="3" t="s">
        <v>1620</v>
      </c>
      <c r="B61" s="3" t="s">
        <v>864</v>
      </c>
      <c r="C61" s="3" t="s">
        <v>1619</v>
      </c>
      <c r="D61" s="3" t="s">
        <v>1618</v>
      </c>
      <c r="E61" s="3" t="s">
        <v>1617</v>
      </c>
      <c r="F61" s="3" t="s">
        <v>995</v>
      </c>
      <c r="G61" s="4">
        <v>714</v>
      </c>
      <c r="H61" s="4">
        <v>7.14</v>
      </c>
      <c r="I61" s="16"/>
      <c r="J61" s="49" t="s">
        <v>2239</v>
      </c>
      <c r="K61" s="3" t="s">
        <v>1616</v>
      </c>
      <c r="L61" s="3" t="s">
        <v>1615</v>
      </c>
      <c r="M61" s="3">
        <v>206864688</v>
      </c>
      <c r="N61" s="3">
        <v>2700</v>
      </c>
      <c r="O61" s="3">
        <v>25000</v>
      </c>
      <c r="Q61" s="3" t="s">
        <v>631</v>
      </c>
      <c r="R61" s="3" t="s">
        <v>630</v>
      </c>
      <c r="S61" s="3">
        <v>80</v>
      </c>
      <c r="T61" s="3" t="s">
        <v>626</v>
      </c>
      <c r="W61" s="3" t="s">
        <v>629</v>
      </c>
      <c r="X61" s="3" t="s">
        <v>641</v>
      </c>
      <c r="Y61" s="3" t="s">
        <v>628</v>
      </c>
      <c r="Z61" s="3" t="s">
        <v>776</v>
      </c>
      <c r="AA61" s="3" t="s">
        <v>56</v>
      </c>
      <c r="AB61" s="3" t="s">
        <v>799</v>
      </c>
      <c r="AC61" s="3" t="s">
        <v>821</v>
      </c>
      <c r="AD61" s="3">
        <v>550</v>
      </c>
      <c r="AE61" s="3">
        <v>550</v>
      </c>
      <c r="AF61" s="3">
        <v>1</v>
      </c>
      <c r="AG61" s="3">
        <v>1</v>
      </c>
      <c r="AL61" s="3" t="s">
        <v>623</v>
      </c>
      <c r="AO61" s="3">
        <v>50</v>
      </c>
      <c r="AP61" s="20">
        <v>7</v>
      </c>
    </row>
    <row r="62" spans="1:42" hidden="1" x14ac:dyDescent="0.3">
      <c r="A62" s="3" t="s">
        <v>1614</v>
      </c>
      <c r="B62" s="3" t="s">
        <v>857</v>
      </c>
      <c r="C62" s="3" t="s">
        <v>1613</v>
      </c>
      <c r="D62" s="3" t="s">
        <v>1612</v>
      </c>
      <c r="E62" s="3" t="s">
        <v>1611</v>
      </c>
      <c r="F62" s="3" t="s">
        <v>275</v>
      </c>
      <c r="G62" s="4">
        <v>823</v>
      </c>
      <c r="H62" s="4">
        <v>8.23</v>
      </c>
      <c r="I62" s="16"/>
      <c r="J62" s="49" t="s">
        <v>2239</v>
      </c>
      <c r="K62" s="3" t="s">
        <v>1610</v>
      </c>
      <c r="L62" s="3" t="s">
        <v>1609</v>
      </c>
      <c r="M62" s="3">
        <v>207034490</v>
      </c>
      <c r="N62" s="3">
        <v>3000</v>
      </c>
      <c r="O62" s="3">
        <v>25000</v>
      </c>
      <c r="Q62" s="3" t="s">
        <v>631</v>
      </c>
      <c r="R62" s="3" t="s">
        <v>659</v>
      </c>
      <c r="S62" s="3">
        <v>80</v>
      </c>
      <c r="T62" s="3" t="s">
        <v>722</v>
      </c>
      <c r="W62" s="3" t="s">
        <v>629</v>
      </c>
      <c r="X62" s="3" t="s">
        <v>641</v>
      </c>
      <c r="Y62" s="3" t="s">
        <v>628</v>
      </c>
      <c r="Z62" s="3" t="s">
        <v>1008</v>
      </c>
      <c r="AA62" s="3" t="s">
        <v>27</v>
      </c>
      <c r="AB62" s="3" t="s">
        <v>626</v>
      </c>
      <c r="AC62" s="3" t="s">
        <v>821</v>
      </c>
      <c r="AD62" s="3">
        <v>650</v>
      </c>
      <c r="AE62" s="3">
        <v>650</v>
      </c>
      <c r="AF62" s="3">
        <v>1</v>
      </c>
      <c r="AG62" s="3">
        <v>1</v>
      </c>
      <c r="AL62" s="3" t="s">
        <v>623</v>
      </c>
      <c r="AO62" s="3">
        <v>50</v>
      </c>
      <c r="AP62" s="20">
        <v>8</v>
      </c>
    </row>
    <row r="63" spans="1:42" x14ac:dyDescent="0.3">
      <c r="A63" s="3" t="s">
        <v>1608</v>
      </c>
      <c r="B63" s="3" t="s">
        <v>878</v>
      </c>
      <c r="C63" s="3" t="s">
        <v>1607</v>
      </c>
      <c r="D63" s="3" t="s">
        <v>1606</v>
      </c>
      <c r="E63" s="3" t="s">
        <v>1605</v>
      </c>
      <c r="F63" s="3" t="s">
        <v>275</v>
      </c>
      <c r="G63" s="4">
        <v>973</v>
      </c>
      <c r="H63" s="4">
        <v>9.73</v>
      </c>
      <c r="I63" s="16">
        <f t="shared" ref="I63:I124" si="1">G63/100</f>
        <v>9.73</v>
      </c>
      <c r="J63" s="49" t="s">
        <v>2237</v>
      </c>
      <c r="K63" s="3" t="s">
        <v>1604</v>
      </c>
      <c r="L63" s="3" t="s">
        <v>1603</v>
      </c>
      <c r="M63" s="3">
        <v>300079416</v>
      </c>
      <c r="N63" s="3">
        <v>3000</v>
      </c>
      <c r="O63" s="3">
        <v>25000</v>
      </c>
      <c r="Q63" s="3" t="s">
        <v>631</v>
      </c>
      <c r="R63" s="3" t="s">
        <v>630</v>
      </c>
      <c r="S63" s="3">
        <v>80</v>
      </c>
      <c r="T63" s="3" t="s">
        <v>722</v>
      </c>
      <c r="W63" s="3" t="s">
        <v>629</v>
      </c>
      <c r="X63" s="3" t="s">
        <v>641</v>
      </c>
      <c r="Y63" s="3" t="s">
        <v>628</v>
      </c>
      <c r="Z63" s="3" t="s">
        <v>1008</v>
      </c>
      <c r="AA63" s="3" t="s">
        <v>56</v>
      </c>
      <c r="AB63" s="3" t="s">
        <v>626</v>
      </c>
      <c r="AC63" s="3" t="s">
        <v>821</v>
      </c>
      <c r="AD63" s="3">
        <v>500</v>
      </c>
      <c r="AE63" s="3">
        <v>500</v>
      </c>
      <c r="AF63" s="3">
        <v>1</v>
      </c>
      <c r="AG63" s="3">
        <v>1</v>
      </c>
      <c r="AL63" s="3" t="s">
        <v>623</v>
      </c>
      <c r="AO63" s="3">
        <v>50</v>
      </c>
      <c r="AP63" s="20">
        <v>7.5</v>
      </c>
    </row>
    <row r="64" spans="1:42" hidden="1" x14ac:dyDescent="0.3">
      <c r="A64" s="3" t="s">
        <v>1602</v>
      </c>
      <c r="B64" s="3" t="s">
        <v>857</v>
      </c>
      <c r="C64" s="3" t="s">
        <v>1601</v>
      </c>
      <c r="D64" s="3" t="s">
        <v>1600</v>
      </c>
      <c r="E64" s="3" t="s">
        <v>1599</v>
      </c>
      <c r="F64" s="3" t="s">
        <v>1592</v>
      </c>
      <c r="G64" s="4">
        <v>6970</v>
      </c>
      <c r="H64" s="4">
        <v>69.7</v>
      </c>
      <c r="I64" s="16"/>
      <c r="J64" s="49" t="s">
        <v>2239</v>
      </c>
      <c r="K64" s="3" t="s">
        <v>1598</v>
      </c>
      <c r="L64" s="3" t="s">
        <v>1597</v>
      </c>
      <c r="M64" s="3">
        <v>206398793</v>
      </c>
      <c r="N64" s="3">
        <v>3000</v>
      </c>
      <c r="O64" s="3">
        <v>25000</v>
      </c>
      <c r="Q64" s="3" t="s">
        <v>982</v>
      </c>
      <c r="R64" s="3" t="s">
        <v>630</v>
      </c>
      <c r="S64" s="3">
        <v>80</v>
      </c>
      <c r="T64" s="3" t="s">
        <v>722</v>
      </c>
      <c r="W64" s="3" t="s">
        <v>629</v>
      </c>
      <c r="X64" s="3" t="s">
        <v>641</v>
      </c>
      <c r="Y64" s="3" t="s">
        <v>628</v>
      </c>
      <c r="Z64" s="3" t="s">
        <v>776</v>
      </c>
      <c r="AA64" s="3" t="s">
        <v>65</v>
      </c>
      <c r="AB64" s="3" t="s">
        <v>626</v>
      </c>
      <c r="AC64" s="3" t="s">
        <v>821</v>
      </c>
      <c r="AD64" s="3">
        <v>650</v>
      </c>
      <c r="AE64" s="3">
        <v>650</v>
      </c>
      <c r="AF64" s="3">
        <v>6</v>
      </c>
      <c r="AG64" s="3">
        <v>6</v>
      </c>
      <c r="AL64" s="3" t="s">
        <v>658</v>
      </c>
      <c r="AO64" s="3">
        <v>65</v>
      </c>
      <c r="AP64" s="20">
        <v>8</v>
      </c>
    </row>
    <row r="65" spans="1:42" hidden="1" x14ac:dyDescent="0.3">
      <c r="A65" s="3" t="s">
        <v>1596</v>
      </c>
      <c r="B65" s="3" t="s">
        <v>845</v>
      </c>
      <c r="C65" s="3" t="s">
        <v>1595</v>
      </c>
      <c r="D65" s="3" t="s">
        <v>1594</v>
      </c>
      <c r="E65" s="3" t="s">
        <v>1593</v>
      </c>
      <c r="F65" s="3" t="s">
        <v>1592</v>
      </c>
      <c r="G65" s="4">
        <v>1129</v>
      </c>
      <c r="H65" s="4">
        <v>11.29</v>
      </c>
      <c r="I65" s="16"/>
      <c r="J65" s="49" t="s">
        <v>2239</v>
      </c>
      <c r="K65" s="3" t="s">
        <v>1591</v>
      </c>
      <c r="L65" s="3" t="s">
        <v>1590</v>
      </c>
      <c r="M65" s="3">
        <v>206398792</v>
      </c>
      <c r="N65" s="3">
        <v>3000</v>
      </c>
      <c r="O65" s="3">
        <v>25000</v>
      </c>
      <c r="Q65" s="3" t="s">
        <v>982</v>
      </c>
      <c r="R65" s="3" t="s">
        <v>630</v>
      </c>
      <c r="S65" s="3">
        <v>80</v>
      </c>
      <c r="T65" s="3" t="s">
        <v>722</v>
      </c>
      <c r="W65" s="3" t="s">
        <v>629</v>
      </c>
      <c r="X65" s="3" t="s">
        <v>641</v>
      </c>
      <c r="Y65" s="3" t="s">
        <v>628</v>
      </c>
      <c r="Z65" s="3" t="s">
        <v>776</v>
      </c>
      <c r="AA65" s="3" t="s">
        <v>65</v>
      </c>
      <c r="AB65" s="3" t="s">
        <v>626</v>
      </c>
      <c r="AC65" s="3" t="s">
        <v>821</v>
      </c>
      <c r="AD65" s="3">
        <v>650</v>
      </c>
      <c r="AE65" s="3">
        <v>650</v>
      </c>
      <c r="AF65" s="3">
        <v>1</v>
      </c>
      <c r="AG65" s="3">
        <v>1</v>
      </c>
      <c r="AL65" s="3" t="s">
        <v>658</v>
      </c>
      <c r="AO65" s="3">
        <v>65</v>
      </c>
      <c r="AP65" s="20">
        <v>8</v>
      </c>
    </row>
    <row r="66" spans="1:42" hidden="1" x14ac:dyDescent="0.3">
      <c r="A66" s="3" t="s">
        <v>1589</v>
      </c>
      <c r="B66" s="3" t="s">
        <v>857</v>
      </c>
      <c r="C66" s="3" t="s">
        <v>1588</v>
      </c>
      <c r="D66" s="3" t="s">
        <v>1587</v>
      </c>
      <c r="E66" s="3" t="s">
        <v>1586</v>
      </c>
      <c r="F66" s="3" t="s">
        <v>645</v>
      </c>
      <c r="G66" s="4">
        <v>1897</v>
      </c>
      <c r="H66" s="4">
        <v>18.97</v>
      </c>
      <c r="I66" s="16"/>
      <c r="J66" s="49" t="s">
        <v>2239</v>
      </c>
      <c r="K66" s="3" t="s">
        <v>1585</v>
      </c>
      <c r="L66" s="3" t="s">
        <v>1584</v>
      </c>
      <c r="M66" s="3">
        <v>207202973</v>
      </c>
      <c r="N66" s="3">
        <v>5000</v>
      </c>
      <c r="O66" s="3">
        <v>25000</v>
      </c>
      <c r="Q66" s="3" t="s">
        <v>631</v>
      </c>
      <c r="R66" s="3" t="s">
        <v>630</v>
      </c>
      <c r="S66" s="3">
        <v>90</v>
      </c>
      <c r="T66" s="3" t="s">
        <v>678</v>
      </c>
      <c r="W66" s="3" t="s">
        <v>642</v>
      </c>
      <c r="X66" s="3" t="s">
        <v>641</v>
      </c>
      <c r="Y66" s="3" t="s">
        <v>628</v>
      </c>
      <c r="Z66" s="3" t="s">
        <v>776</v>
      </c>
      <c r="AA66" s="3" t="s">
        <v>65</v>
      </c>
      <c r="AB66" s="3" t="s">
        <v>678</v>
      </c>
      <c r="AC66" s="3" t="s">
        <v>821</v>
      </c>
      <c r="AD66" s="3">
        <v>650</v>
      </c>
      <c r="AE66" s="3">
        <v>650</v>
      </c>
      <c r="AF66" s="3">
        <v>2</v>
      </c>
      <c r="AG66" s="3">
        <v>2</v>
      </c>
      <c r="AL66" s="3" t="s">
        <v>623</v>
      </c>
      <c r="AO66" s="3">
        <v>65</v>
      </c>
      <c r="AP66" s="20">
        <v>10</v>
      </c>
    </row>
    <row r="67" spans="1:42" x14ac:dyDescent="0.3">
      <c r="A67" s="3" t="s">
        <v>1583</v>
      </c>
      <c r="B67" s="3" t="s">
        <v>959</v>
      </c>
      <c r="C67" s="3" t="s">
        <v>1582</v>
      </c>
      <c r="D67" s="21" t="s">
        <v>1581</v>
      </c>
      <c r="E67" s="3" t="s">
        <v>956</v>
      </c>
      <c r="F67" s="3" t="s">
        <v>1580</v>
      </c>
      <c r="G67" s="4">
        <v>2614</v>
      </c>
      <c r="H67" s="4">
        <v>27.73</v>
      </c>
      <c r="I67" s="16">
        <v>27.73</v>
      </c>
      <c r="J67" s="49" t="s">
        <v>2237</v>
      </c>
      <c r="K67" s="3" t="s">
        <v>1579</v>
      </c>
      <c r="L67" s="3" t="s">
        <v>1578</v>
      </c>
      <c r="M67" s="3">
        <v>300525086</v>
      </c>
      <c r="N67" s="3">
        <v>5000</v>
      </c>
      <c r="O67" s="3">
        <v>25000</v>
      </c>
      <c r="Q67" s="3" t="s">
        <v>631</v>
      </c>
      <c r="R67" s="3" t="s">
        <v>630</v>
      </c>
      <c r="S67" s="3">
        <v>80</v>
      </c>
      <c r="T67" s="3" t="s">
        <v>678</v>
      </c>
      <c r="W67" s="3" t="s">
        <v>642</v>
      </c>
      <c r="X67" s="3" t="s">
        <v>641</v>
      </c>
      <c r="Y67" s="3" t="s">
        <v>628</v>
      </c>
      <c r="Z67" s="3" t="s">
        <v>776</v>
      </c>
      <c r="AA67" s="3" t="s">
        <v>65</v>
      </c>
      <c r="AB67" s="3" t="s">
        <v>678</v>
      </c>
      <c r="AC67" s="3" t="s">
        <v>821</v>
      </c>
      <c r="AD67" s="3">
        <v>650</v>
      </c>
      <c r="AE67" s="3">
        <v>650</v>
      </c>
      <c r="AF67" s="3">
        <v>6</v>
      </c>
      <c r="AG67" s="3">
        <v>6</v>
      </c>
      <c r="AL67" s="3" t="s">
        <v>658</v>
      </c>
      <c r="AO67" s="3">
        <v>65</v>
      </c>
      <c r="AP67" s="20">
        <v>8</v>
      </c>
    </row>
    <row r="68" spans="1:42" hidden="1" x14ac:dyDescent="0.3">
      <c r="A68" s="3" t="s">
        <v>1577</v>
      </c>
      <c r="B68" s="3" t="s">
        <v>899</v>
      </c>
      <c r="C68" s="3" t="s">
        <v>1576</v>
      </c>
      <c r="D68" s="3" t="s">
        <v>1575</v>
      </c>
      <c r="E68" s="3" t="s">
        <v>1574</v>
      </c>
      <c r="F68" s="3" t="s">
        <v>371</v>
      </c>
      <c r="G68" s="4">
        <v>1586</v>
      </c>
      <c r="H68" s="4">
        <v>15.86</v>
      </c>
      <c r="I68" s="16"/>
      <c r="J68" s="49" t="s">
        <v>2239</v>
      </c>
      <c r="K68" s="3" t="s">
        <v>1573</v>
      </c>
      <c r="L68" s="3" t="s">
        <v>1572</v>
      </c>
      <c r="M68" s="3">
        <v>207136086</v>
      </c>
      <c r="N68" s="3">
        <v>5000</v>
      </c>
      <c r="O68" s="3">
        <v>25000</v>
      </c>
      <c r="Q68" s="3" t="s">
        <v>631</v>
      </c>
      <c r="R68" s="3" t="s">
        <v>630</v>
      </c>
      <c r="S68" s="3">
        <v>85</v>
      </c>
      <c r="T68" s="3" t="s">
        <v>678</v>
      </c>
      <c r="W68" s="3" t="s">
        <v>642</v>
      </c>
      <c r="X68" s="3" t="s">
        <v>641</v>
      </c>
      <c r="Y68" s="3" t="s">
        <v>628</v>
      </c>
      <c r="Z68" s="3" t="s">
        <v>1008</v>
      </c>
      <c r="AA68" s="3" t="s">
        <v>184</v>
      </c>
      <c r="AB68" s="3" t="s">
        <v>678</v>
      </c>
      <c r="AC68" s="3" t="s">
        <v>821</v>
      </c>
      <c r="AD68" s="3">
        <v>1120</v>
      </c>
      <c r="AE68" s="3">
        <v>1120</v>
      </c>
      <c r="AF68" s="3">
        <v>1</v>
      </c>
      <c r="AG68" s="3">
        <v>1</v>
      </c>
      <c r="AL68" s="3" t="s">
        <v>623</v>
      </c>
      <c r="AO68" s="3">
        <v>85</v>
      </c>
      <c r="AP68" s="20">
        <v>11.8</v>
      </c>
    </row>
    <row r="69" spans="1:42" x14ac:dyDescent="0.3">
      <c r="A69" s="3" t="s">
        <v>1571</v>
      </c>
      <c r="B69" s="3" t="s">
        <v>828</v>
      </c>
      <c r="C69" s="3" t="s">
        <v>1570</v>
      </c>
      <c r="D69" s="3" t="s">
        <v>1569</v>
      </c>
      <c r="E69" s="3" t="s">
        <v>1140</v>
      </c>
      <c r="F69" s="3" t="s">
        <v>995</v>
      </c>
      <c r="G69" s="4">
        <v>797</v>
      </c>
      <c r="H69" s="4">
        <v>4.43</v>
      </c>
      <c r="I69" s="16">
        <v>4.43</v>
      </c>
      <c r="J69" s="49" t="s">
        <v>2237</v>
      </c>
      <c r="K69" s="3" t="s">
        <v>1568</v>
      </c>
      <c r="L69" s="3" t="s">
        <v>1567</v>
      </c>
      <c r="M69" s="3">
        <v>300958111</v>
      </c>
      <c r="N69" s="3">
        <v>3000</v>
      </c>
      <c r="O69" s="3">
        <v>25000</v>
      </c>
      <c r="Q69" s="3" t="s">
        <v>631</v>
      </c>
      <c r="R69" s="3" t="s">
        <v>630</v>
      </c>
      <c r="S69" s="3">
        <v>80</v>
      </c>
      <c r="T69" s="3" t="s">
        <v>722</v>
      </c>
      <c r="W69" s="3" t="s">
        <v>642</v>
      </c>
      <c r="X69" s="3" t="s">
        <v>641</v>
      </c>
      <c r="Y69" s="3" t="s">
        <v>628</v>
      </c>
      <c r="Z69" s="3" t="s">
        <v>776</v>
      </c>
      <c r="AA69" s="3" t="s">
        <v>56</v>
      </c>
      <c r="AB69" s="3" t="s">
        <v>722</v>
      </c>
      <c r="AC69" s="3" t="s">
        <v>821</v>
      </c>
      <c r="AD69" s="3">
        <v>540</v>
      </c>
      <c r="AE69" s="3">
        <v>540</v>
      </c>
      <c r="AF69" s="3">
        <v>1</v>
      </c>
      <c r="AG69" s="3">
        <v>1</v>
      </c>
      <c r="AL69" s="3" t="s">
        <v>623</v>
      </c>
      <c r="AO69" s="3">
        <v>50</v>
      </c>
      <c r="AP69" s="20">
        <v>6.5</v>
      </c>
    </row>
    <row r="70" spans="1:42" x14ac:dyDescent="0.3">
      <c r="A70" s="3" t="s">
        <v>1566</v>
      </c>
      <c r="B70" s="3" t="s">
        <v>864</v>
      </c>
      <c r="C70" s="3" t="s">
        <v>1565</v>
      </c>
      <c r="D70" s="3" t="s">
        <v>1564</v>
      </c>
      <c r="E70" s="3" t="s">
        <v>963</v>
      </c>
      <c r="F70" s="3" t="s">
        <v>995</v>
      </c>
      <c r="G70" s="4">
        <v>3997</v>
      </c>
      <c r="H70" s="4">
        <v>39.97</v>
      </c>
      <c r="I70" s="16">
        <f t="shared" si="1"/>
        <v>39.97</v>
      </c>
      <c r="J70" s="49" t="s">
        <v>2238</v>
      </c>
      <c r="K70" s="3" t="s">
        <v>1563</v>
      </c>
      <c r="L70" s="3" t="s">
        <v>1562</v>
      </c>
      <c r="M70" s="3">
        <v>300273516</v>
      </c>
      <c r="N70" s="3">
        <v>2700</v>
      </c>
      <c r="O70" s="3">
        <v>25000</v>
      </c>
      <c r="Q70" s="3" t="s">
        <v>631</v>
      </c>
      <c r="R70" s="3" t="s">
        <v>630</v>
      </c>
      <c r="S70" s="3">
        <v>80</v>
      </c>
      <c r="T70" s="3" t="s">
        <v>626</v>
      </c>
      <c r="W70" s="3" t="s">
        <v>642</v>
      </c>
      <c r="X70" s="3" t="s">
        <v>641</v>
      </c>
      <c r="Y70" s="3" t="s">
        <v>628</v>
      </c>
      <c r="Z70" s="3" t="s">
        <v>776</v>
      </c>
      <c r="AA70" s="3" t="s">
        <v>65</v>
      </c>
      <c r="AB70" s="3" t="s">
        <v>626</v>
      </c>
      <c r="AC70" s="3" t="s">
        <v>821</v>
      </c>
      <c r="AD70" s="3">
        <v>750</v>
      </c>
      <c r="AE70" s="3">
        <v>750</v>
      </c>
      <c r="AF70" s="3">
        <v>6</v>
      </c>
      <c r="AG70" s="3">
        <v>6</v>
      </c>
      <c r="AL70" s="3" t="s">
        <v>623</v>
      </c>
      <c r="AO70" s="3">
        <v>65</v>
      </c>
      <c r="AP70" s="20">
        <v>9</v>
      </c>
    </row>
    <row r="71" spans="1:42" hidden="1" x14ac:dyDescent="0.3">
      <c r="A71" s="3" t="s">
        <v>1561</v>
      </c>
      <c r="B71" s="3" t="s">
        <v>878</v>
      </c>
      <c r="C71" s="3" t="s">
        <v>1560</v>
      </c>
      <c r="D71" s="3" t="s">
        <v>1559</v>
      </c>
      <c r="E71" s="3" t="s">
        <v>1558</v>
      </c>
      <c r="F71" s="3" t="s">
        <v>1076</v>
      </c>
      <c r="G71" s="4">
        <v>1198</v>
      </c>
      <c r="H71" s="4">
        <v>11.98</v>
      </c>
      <c r="I71" s="16"/>
      <c r="J71" s="49" t="s">
        <v>2239</v>
      </c>
      <c r="K71" s="3" t="s">
        <v>1557</v>
      </c>
      <c r="L71" s="3" t="s">
        <v>1556</v>
      </c>
      <c r="M71" s="3">
        <v>207051786</v>
      </c>
      <c r="N71" s="3">
        <v>2700</v>
      </c>
      <c r="O71" s="3">
        <v>22.8</v>
      </c>
      <c r="Q71" s="3" t="s">
        <v>982</v>
      </c>
      <c r="R71" s="3" t="s">
        <v>630</v>
      </c>
      <c r="S71" s="3">
        <v>80</v>
      </c>
      <c r="T71" s="3" t="s">
        <v>626</v>
      </c>
      <c r="W71" s="3" t="s">
        <v>629</v>
      </c>
      <c r="X71" s="3" t="s">
        <v>641</v>
      </c>
      <c r="Y71" s="3" t="s">
        <v>628</v>
      </c>
      <c r="Z71" s="3" t="s">
        <v>627</v>
      </c>
      <c r="AA71" s="3" t="s">
        <v>65</v>
      </c>
      <c r="AB71" s="3" t="s">
        <v>799</v>
      </c>
      <c r="AC71" s="3" t="s">
        <v>821</v>
      </c>
      <c r="AD71" s="3">
        <v>770</v>
      </c>
      <c r="AE71" s="3">
        <v>770</v>
      </c>
      <c r="AF71" s="3">
        <v>2</v>
      </c>
      <c r="AG71" s="3">
        <v>2</v>
      </c>
      <c r="AL71" s="3" t="s">
        <v>658</v>
      </c>
      <c r="AO71" s="3">
        <v>65</v>
      </c>
      <c r="AP71" s="20">
        <v>11</v>
      </c>
    </row>
    <row r="72" spans="1:42" hidden="1" x14ac:dyDescent="0.3">
      <c r="A72" s="3" t="s">
        <v>1555</v>
      </c>
      <c r="B72" s="3" t="s">
        <v>901</v>
      </c>
      <c r="C72" s="3" t="s">
        <v>1554</v>
      </c>
      <c r="D72" s="3" t="s">
        <v>1553</v>
      </c>
      <c r="E72" s="3" t="s">
        <v>1552</v>
      </c>
      <c r="F72" s="3" t="s">
        <v>668</v>
      </c>
      <c r="G72" s="4">
        <v>2597</v>
      </c>
      <c r="H72" s="4">
        <v>25.97</v>
      </c>
      <c r="I72" s="16"/>
      <c r="J72" s="49" t="s">
        <v>2239</v>
      </c>
      <c r="K72" s="3" t="s">
        <v>1551</v>
      </c>
      <c r="L72" s="3" t="s">
        <v>1550</v>
      </c>
      <c r="M72" s="3">
        <v>206974992</v>
      </c>
      <c r="N72" s="3">
        <v>2700</v>
      </c>
      <c r="O72" s="3">
        <v>11000</v>
      </c>
      <c r="Q72" s="3" t="s">
        <v>631</v>
      </c>
      <c r="R72" s="3" t="s">
        <v>630</v>
      </c>
      <c r="S72" s="3">
        <v>80</v>
      </c>
      <c r="T72" s="3" t="s">
        <v>626</v>
      </c>
      <c r="W72" s="3" t="s">
        <v>629</v>
      </c>
      <c r="X72" s="3" t="s">
        <v>641</v>
      </c>
      <c r="Y72" s="3" t="s">
        <v>628</v>
      </c>
      <c r="Z72" s="3" t="s">
        <v>776</v>
      </c>
      <c r="AA72" s="3" t="s">
        <v>56</v>
      </c>
      <c r="AB72" s="3" t="s">
        <v>626</v>
      </c>
      <c r="AC72" s="3" t="s">
        <v>821</v>
      </c>
      <c r="AD72" s="3">
        <v>450</v>
      </c>
      <c r="AE72" s="3">
        <v>450</v>
      </c>
      <c r="AF72" s="3">
        <v>6</v>
      </c>
      <c r="AG72" s="3">
        <v>6</v>
      </c>
      <c r="AL72" s="3" t="s">
        <v>623</v>
      </c>
      <c r="AO72" s="3">
        <v>45</v>
      </c>
      <c r="AP72" s="20">
        <v>7.5</v>
      </c>
    </row>
    <row r="73" spans="1:42" hidden="1" x14ac:dyDescent="0.3">
      <c r="A73" s="3" t="s">
        <v>1549</v>
      </c>
      <c r="B73" s="3" t="s">
        <v>899</v>
      </c>
      <c r="C73" s="3" t="s">
        <v>1548</v>
      </c>
      <c r="D73" s="3" t="s">
        <v>1547</v>
      </c>
      <c r="E73" s="3" t="s">
        <v>956</v>
      </c>
      <c r="F73" s="3" t="s">
        <v>653</v>
      </c>
      <c r="G73" s="4">
        <v>2488</v>
      </c>
      <c r="H73" s="4">
        <v>24.88</v>
      </c>
      <c r="I73" s="16"/>
      <c r="J73" s="49" t="s">
        <v>2239</v>
      </c>
      <c r="K73" s="3" t="s">
        <v>1546</v>
      </c>
      <c r="L73" s="3" t="s">
        <v>1545</v>
      </c>
      <c r="M73" s="3">
        <v>300876288</v>
      </c>
      <c r="N73" s="3">
        <v>5000</v>
      </c>
      <c r="O73" s="3">
        <v>25000</v>
      </c>
      <c r="Q73" s="3" t="s">
        <v>631</v>
      </c>
      <c r="R73" s="3" t="s">
        <v>630</v>
      </c>
      <c r="S73" s="3">
        <v>80</v>
      </c>
      <c r="T73" s="3" t="s">
        <v>678</v>
      </c>
      <c r="W73" s="3" t="s">
        <v>629</v>
      </c>
      <c r="X73" s="3" t="s">
        <v>641</v>
      </c>
      <c r="Y73" s="3" t="s">
        <v>628</v>
      </c>
      <c r="Z73" s="3" t="s">
        <v>1008</v>
      </c>
      <c r="AA73" s="3" t="s">
        <v>65</v>
      </c>
      <c r="AB73" s="3" t="s">
        <v>678</v>
      </c>
      <c r="AC73" s="3" t="s">
        <v>821</v>
      </c>
      <c r="AD73" s="3">
        <v>685</v>
      </c>
      <c r="AE73" s="3">
        <v>685</v>
      </c>
      <c r="AF73" s="3">
        <v>6</v>
      </c>
      <c r="AG73" s="3">
        <v>6</v>
      </c>
      <c r="AL73" s="3" t="s">
        <v>623</v>
      </c>
      <c r="AO73" s="3">
        <v>65</v>
      </c>
      <c r="AP73" s="20">
        <v>9.5</v>
      </c>
    </row>
    <row r="74" spans="1:42" x14ac:dyDescent="0.3">
      <c r="A74" s="3" t="s">
        <v>1544</v>
      </c>
      <c r="B74" s="3" t="s">
        <v>959</v>
      </c>
      <c r="C74" s="3" t="s">
        <v>1543</v>
      </c>
      <c r="D74" s="3" t="s">
        <v>1542</v>
      </c>
      <c r="E74" s="3" t="s">
        <v>1541</v>
      </c>
      <c r="F74" s="3" t="s">
        <v>995</v>
      </c>
      <c r="G74" s="4">
        <v>1199</v>
      </c>
      <c r="H74" s="4">
        <v>12.99</v>
      </c>
      <c r="I74" s="16">
        <v>12.99</v>
      </c>
      <c r="J74" s="49" t="s">
        <v>2237</v>
      </c>
      <c r="K74" s="3" t="s">
        <v>1531</v>
      </c>
      <c r="L74" s="3" t="s">
        <v>1540</v>
      </c>
      <c r="M74" s="3">
        <v>300246990</v>
      </c>
      <c r="N74" s="3">
        <v>2700</v>
      </c>
      <c r="O74" s="3">
        <v>25000</v>
      </c>
      <c r="Q74" s="3" t="s">
        <v>631</v>
      </c>
      <c r="R74" s="3" t="s">
        <v>630</v>
      </c>
      <c r="S74" s="3">
        <v>80</v>
      </c>
      <c r="T74" s="3" t="s">
        <v>626</v>
      </c>
      <c r="W74" s="3" t="s">
        <v>629</v>
      </c>
      <c r="X74" s="3" t="s">
        <v>641</v>
      </c>
      <c r="Y74" s="3" t="s">
        <v>628</v>
      </c>
      <c r="Z74" s="3" t="s">
        <v>776</v>
      </c>
      <c r="AA74" s="3" t="s">
        <v>1</v>
      </c>
      <c r="AB74" s="3" t="s">
        <v>626</v>
      </c>
      <c r="AC74" s="3" t="s">
        <v>821</v>
      </c>
      <c r="AD74" s="3">
        <v>940</v>
      </c>
      <c r="AE74" s="3">
        <v>940</v>
      </c>
      <c r="AF74" s="3">
        <v>1</v>
      </c>
      <c r="AG74" s="3">
        <v>1</v>
      </c>
      <c r="AL74" s="3" t="s">
        <v>623</v>
      </c>
      <c r="AO74" s="3">
        <v>75</v>
      </c>
      <c r="AP74" s="20">
        <v>11.5</v>
      </c>
    </row>
    <row r="75" spans="1:42" hidden="1" x14ac:dyDescent="0.3">
      <c r="A75" s="3" t="s">
        <v>1539</v>
      </c>
      <c r="B75" s="3" t="s">
        <v>959</v>
      </c>
      <c r="C75" s="3" t="s">
        <v>1538</v>
      </c>
      <c r="D75" s="3" t="s">
        <v>1537</v>
      </c>
      <c r="E75" s="3" t="s">
        <v>1110</v>
      </c>
      <c r="F75" s="3" t="s">
        <v>653</v>
      </c>
      <c r="G75" s="4">
        <v>988</v>
      </c>
      <c r="H75" s="4">
        <v>9.8800000000000008</v>
      </c>
      <c r="I75" s="16"/>
      <c r="J75" s="49" t="s">
        <v>2239</v>
      </c>
      <c r="K75" s="3" t="s">
        <v>1407</v>
      </c>
      <c r="L75" s="3" t="s">
        <v>1536</v>
      </c>
      <c r="M75" s="3">
        <v>300876300</v>
      </c>
      <c r="N75" s="3">
        <v>2700</v>
      </c>
      <c r="O75" s="3">
        <v>25000</v>
      </c>
      <c r="Q75" s="3" t="s">
        <v>631</v>
      </c>
      <c r="R75" s="3" t="s">
        <v>630</v>
      </c>
      <c r="S75" s="3">
        <v>80</v>
      </c>
      <c r="T75" s="3" t="s">
        <v>626</v>
      </c>
      <c r="W75" s="3" t="s">
        <v>629</v>
      </c>
      <c r="X75" s="3" t="s">
        <v>641</v>
      </c>
      <c r="Y75" s="3" t="s">
        <v>628</v>
      </c>
      <c r="Z75" s="3" t="s">
        <v>1008</v>
      </c>
      <c r="AA75" s="3" t="s">
        <v>65</v>
      </c>
      <c r="AB75" s="3" t="s">
        <v>626</v>
      </c>
      <c r="AC75" s="3" t="s">
        <v>821</v>
      </c>
      <c r="AD75" s="3">
        <v>945</v>
      </c>
      <c r="AE75" s="3">
        <v>945</v>
      </c>
      <c r="AF75" s="3">
        <v>2</v>
      </c>
      <c r="AG75" s="3">
        <v>2</v>
      </c>
      <c r="AL75" s="3" t="s">
        <v>623</v>
      </c>
      <c r="AO75" s="3">
        <v>75</v>
      </c>
      <c r="AP75" s="20">
        <v>13.5</v>
      </c>
    </row>
    <row r="76" spans="1:42" x14ac:dyDescent="0.3">
      <c r="A76" s="3" t="s">
        <v>1535</v>
      </c>
      <c r="B76" s="3" t="s">
        <v>845</v>
      </c>
      <c r="C76" s="3" t="s">
        <v>1534</v>
      </c>
      <c r="D76" s="3" t="s">
        <v>1533</v>
      </c>
      <c r="E76" s="3" t="s">
        <v>1532</v>
      </c>
      <c r="F76" s="3" t="s">
        <v>275</v>
      </c>
      <c r="G76" s="4">
        <v>1199</v>
      </c>
      <c r="H76" s="4">
        <v>11.99</v>
      </c>
      <c r="I76" s="16">
        <f t="shared" si="1"/>
        <v>11.99</v>
      </c>
      <c r="J76" s="49" t="s">
        <v>2238</v>
      </c>
      <c r="K76" s="3" t="s">
        <v>1531</v>
      </c>
      <c r="L76" s="3" t="s">
        <v>1530</v>
      </c>
      <c r="M76" s="3">
        <v>300079436</v>
      </c>
      <c r="N76" s="3">
        <v>2700</v>
      </c>
      <c r="O76" s="3">
        <v>25000</v>
      </c>
      <c r="Q76" s="3" t="s">
        <v>631</v>
      </c>
      <c r="R76" s="3" t="s">
        <v>630</v>
      </c>
      <c r="S76" s="3">
        <v>80</v>
      </c>
      <c r="T76" s="3" t="s">
        <v>626</v>
      </c>
      <c r="W76" s="3" t="s">
        <v>629</v>
      </c>
      <c r="X76" s="3" t="s">
        <v>641</v>
      </c>
      <c r="Y76" s="3" t="s">
        <v>628</v>
      </c>
      <c r="Z76" s="3" t="s">
        <v>1008</v>
      </c>
      <c r="AA76" s="3" t="s">
        <v>56</v>
      </c>
      <c r="AB76" s="3" t="s">
        <v>799</v>
      </c>
      <c r="AC76" s="3" t="s">
        <v>821</v>
      </c>
      <c r="AD76" s="3">
        <v>500</v>
      </c>
      <c r="AE76" s="3">
        <v>500</v>
      </c>
      <c r="AF76" s="3">
        <v>1</v>
      </c>
      <c r="AG76" s="3">
        <v>1</v>
      </c>
      <c r="AL76" s="3" t="s">
        <v>623</v>
      </c>
      <c r="AO76" s="3">
        <v>50</v>
      </c>
      <c r="AP76" s="20">
        <v>7.5</v>
      </c>
    </row>
    <row r="77" spans="1:42" x14ac:dyDescent="0.3">
      <c r="A77" s="3" t="s">
        <v>1529</v>
      </c>
      <c r="B77" s="3" t="s">
        <v>878</v>
      </c>
      <c r="C77" s="3" t="s">
        <v>1528</v>
      </c>
      <c r="D77" s="3" t="s">
        <v>1527</v>
      </c>
      <c r="E77" s="3" t="s">
        <v>1526</v>
      </c>
      <c r="F77" s="3" t="s">
        <v>995</v>
      </c>
      <c r="G77" s="4">
        <v>2027</v>
      </c>
      <c r="H77" s="4">
        <v>18.989999999999998</v>
      </c>
      <c r="I77" s="16">
        <v>18.989999999999998</v>
      </c>
      <c r="J77" s="49" t="s">
        <v>2237</v>
      </c>
      <c r="K77" s="3" t="s">
        <v>1525</v>
      </c>
      <c r="L77" s="3" t="s">
        <v>1524</v>
      </c>
      <c r="M77" s="3">
        <v>206482567</v>
      </c>
      <c r="N77" s="3">
        <v>2700</v>
      </c>
      <c r="O77" s="3">
        <v>25000</v>
      </c>
      <c r="Q77" s="3" t="s">
        <v>631</v>
      </c>
      <c r="R77" s="3" t="s">
        <v>630</v>
      </c>
      <c r="S77" s="3">
        <v>80</v>
      </c>
      <c r="T77" s="3" t="s">
        <v>626</v>
      </c>
      <c r="W77" s="3" t="s">
        <v>629</v>
      </c>
      <c r="X77" s="3" t="s">
        <v>641</v>
      </c>
      <c r="Y77" s="3" t="s">
        <v>628</v>
      </c>
      <c r="Z77" s="3" t="s">
        <v>776</v>
      </c>
      <c r="AA77" s="3" t="s">
        <v>1</v>
      </c>
      <c r="AB77" s="3" t="s">
        <v>626</v>
      </c>
      <c r="AC77" s="3" t="s">
        <v>821</v>
      </c>
      <c r="AD77" s="3">
        <v>900</v>
      </c>
      <c r="AE77" s="3">
        <v>900</v>
      </c>
      <c r="AF77" s="3">
        <v>1</v>
      </c>
      <c r="AG77" s="3">
        <v>1</v>
      </c>
      <c r="AL77" s="3" t="s">
        <v>658</v>
      </c>
      <c r="AO77" s="3">
        <v>70</v>
      </c>
      <c r="AP77" s="20">
        <v>12</v>
      </c>
    </row>
    <row r="78" spans="1:42" x14ac:dyDescent="0.3">
      <c r="A78" s="3" t="s">
        <v>1523</v>
      </c>
      <c r="B78" s="3" t="s">
        <v>959</v>
      </c>
      <c r="C78" s="3" t="s">
        <v>1522</v>
      </c>
      <c r="D78" s="3" t="s">
        <v>1521</v>
      </c>
      <c r="E78" s="3" t="s">
        <v>1520</v>
      </c>
      <c r="F78" s="3" t="s">
        <v>653</v>
      </c>
      <c r="G78" s="4">
        <v>1697</v>
      </c>
      <c r="H78" s="4">
        <v>9.93</v>
      </c>
      <c r="I78" s="16">
        <v>9.93</v>
      </c>
      <c r="J78" s="49" t="s">
        <v>2237</v>
      </c>
      <c r="K78" s="3" t="s">
        <v>1519</v>
      </c>
      <c r="L78" s="3" t="s">
        <v>1518</v>
      </c>
      <c r="M78" s="3">
        <v>300876305</v>
      </c>
      <c r="N78" s="3">
        <v>5000</v>
      </c>
      <c r="O78" s="3">
        <v>25000</v>
      </c>
      <c r="Q78" s="3" t="s">
        <v>631</v>
      </c>
      <c r="R78" s="3" t="s">
        <v>630</v>
      </c>
      <c r="S78" s="3">
        <v>80</v>
      </c>
      <c r="T78" s="3" t="s">
        <v>678</v>
      </c>
      <c r="W78" s="3" t="s">
        <v>629</v>
      </c>
      <c r="X78" s="3" t="s">
        <v>641</v>
      </c>
      <c r="Y78" s="3" t="s">
        <v>628</v>
      </c>
      <c r="Z78" s="3" t="s">
        <v>1008</v>
      </c>
      <c r="AA78" s="3" t="s">
        <v>377</v>
      </c>
      <c r="AB78" s="3" t="s">
        <v>678</v>
      </c>
      <c r="AC78" s="3" t="s">
        <v>821</v>
      </c>
      <c r="AD78" s="3">
        <v>600</v>
      </c>
      <c r="AE78" s="3">
        <v>600</v>
      </c>
      <c r="AF78" s="3">
        <v>3</v>
      </c>
      <c r="AG78" s="3">
        <v>3</v>
      </c>
      <c r="AL78" s="3" t="s">
        <v>623</v>
      </c>
      <c r="AO78" s="3">
        <v>50</v>
      </c>
      <c r="AP78" s="20">
        <v>8</v>
      </c>
    </row>
    <row r="79" spans="1:42" hidden="1" x14ac:dyDescent="0.3">
      <c r="A79" s="3" t="s">
        <v>1517</v>
      </c>
      <c r="B79" s="3" t="s">
        <v>899</v>
      </c>
      <c r="C79" s="3" t="s">
        <v>1516</v>
      </c>
      <c r="D79" s="3" t="s">
        <v>1515</v>
      </c>
      <c r="E79" s="3" t="s">
        <v>1514</v>
      </c>
      <c r="F79" s="3" t="s">
        <v>653</v>
      </c>
      <c r="G79" s="4">
        <v>1497</v>
      </c>
      <c r="H79" s="4">
        <v>14.97</v>
      </c>
      <c r="I79" s="16"/>
      <c r="J79" s="49" t="s">
        <v>2239</v>
      </c>
      <c r="K79" s="3" t="s">
        <v>1513</v>
      </c>
      <c r="L79" s="3" t="s">
        <v>1512</v>
      </c>
      <c r="M79" s="3">
        <v>206702058</v>
      </c>
      <c r="N79" s="3">
        <v>2700</v>
      </c>
      <c r="O79" s="3">
        <v>25000</v>
      </c>
      <c r="Q79" s="3" t="s">
        <v>631</v>
      </c>
      <c r="R79" s="3" t="s">
        <v>630</v>
      </c>
      <c r="S79" s="3">
        <v>80</v>
      </c>
      <c r="T79" s="3" t="s">
        <v>626</v>
      </c>
      <c r="W79" s="3" t="s">
        <v>629</v>
      </c>
      <c r="X79" s="3" t="s">
        <v>641</v>
      </c>
      <c r="Y79" s="3" t="s">
        <v>628</v>
      </c>
      <c r="Z79" s="3" t="s">
        <v>1008</v>
      </c>
      <c r="AA79" s="3" t="s">
        <v>56</v>
      </c>
      <c r="AB79" s="3" t="s">
        <v>626</v>
      </c>
      <c r="AC79" s="3" t="s">
        <v>821</v>
      </c>
      <c r="AD79" s="3">
        <v>500</v>
      </c>
      <c r="AE79" s="3">
        <v>500</v>
      </c>
      <c r="AF79" s="3">
        <v>3</v>
      </c>
      <c r="AG79" s="3">
        <v>3</v>
      </c>
      <c r="AL79" s="3" t="s">
        <v>623</v>
      </c>
      <c r="AO79" s="3">
        <v>50</v>
      </c>
      <c r="AP79" s="20">
        <v>7</v>
      </c>
    </row>
    <row r="80" spans="1:42" x14ac:dyDescent="0.3">
      <c r="A80" s="3" t="s">
        <v>1511</v>
      </c>
      <c r="B80" s="3" t="s">
        <v>845</v>
      </c>
      <c r="C80" s="3" t="s">
        <v>1510</v>
      </c>
      <c r="D80" s="3" t="s">
        <v>1509</v>
      </c>
      <c r="E80" s="3" t="s">
        <v>1508</v>
      </c>
      <c r="F80" s="3" t="s">
        <v>995</v>
      </c>
      <c r="G80" s="4">
        <v>391</v>
      </c>
      <c r="H80" s="4">
        <v>6.59</v>
      </c>
      <c r="I80" s="16">
        <v>6.59</v>
      </c>
      <c r="J80" s="49" t="s">
        <v>2237</v>
      </c>
      <c r="K80" s="3" t="s">
        <v>1507</v>
      </c>
      <c r="L80" s="3" t="s">
        <v>1506</v>
      </c>
      <c r="M80" s="3">
        <v>300958110</v>
      </c>
      <c r="N80" s="3">
        <v>2700</v>
      </c>
      <c r="O80" s="3">
        <v>25000</v>
      </c>
      <c r="Q80" s="3" t="s">
        <v>631</v>
      </c>
      <c r="R80" s="3" t="s">
        <v>630</v>
      </c>
      <c r="S80" s="3">
        <v>80</v>
      </c>
      <c r="T80" s="3" t="s">
        <v>626</v>
      </c>
      <c r="W80" s="3" t="s">
        <v>642</v>
      </c>
      <c r="X80" s="3" t="s">
        <v>641</v>
      </c>
      <c r="Y80" s="3" t="s">
        <v>628</v>
      </c>
      <c r="Z80" s="3" t="s">
        <v>776</v>
      </c>
      <c r="AA80" s="3" t="s">
        <v>56</v>
      </c>
      <c r="AB80" s="3" t="s">
        <v>626</v>
      </c>
      <c r="AC80" s="3" t="s">
        <v>821</v>
      </c>
      <c r="AD80" s="3">
        <v>525</v>
      </c>
      <c r="AE80" s="3">
        <v>525</v>
      </c>
      <c r="AF80" s="3">
        <v>1</v>
      </c>
      <c r="AG80" s="3">
        <v>1</v>
      </c>
      <c r="AL80" s="3" t="s">
        <v>623</v>
      </c>
      <c r="AO80" s="3">
        <v>50</v>
      </c>
      <c r="AP80" s="20">
        <v>6.5</v>
      </c>
    </row>
    <row r="81" spans="1:42" hidden="1" x14ac:dyDescent="0.3">
      <c r="A81" s="3" t="s">
        <v>1505</v>
      </c>
      <c r="B81" s="3" t="s">
        <v>864</v>
      </c>
      <c r="C81" s="3" t="s">
        <v>1504</v>
      </c>
      <c r="D81" s="3" t="s">
        <v>1503</v>
      </c>
      <c r="E81" s="3" t="s">
        <v>1502</v>
      </c>
      <c r="F81" s="3" t="s">
        <v>995</v>
      </c>
      <c r="G81" s="4">
        <v>4719</v>
      </c>
      <c r="H81" s="4">
        <v>47.19</v>
      </c>
      <c r="I81" s="16"/>
      <c r="J81" s="49" t="s">
        <v>2239</v>
      </c>
      <c r="K81" s="3" t="s">
        <v>1501</v>
      </c>
      <c r="L81" s="3" t="s">
        <v>1500</v>
      </c>
      <c r="M81" s="3">
        <v>300273509</v>
      </c>
      <c r="N81" s="3">
        <v>2700</v>
      </c>
      <c r="O81" s="3">
        <v>25000</v>
      </c>
      <c r="Q81" s="3" t="s">
        <v>631</v>
      </c>
      <c r="R81" s="3" t="s">
        <v>630</v>
      </c>
      <c r="S81" s="3">
        <v>80</v>
      </c>
      <c r="T81" s="3" t="s">
        <v>626</v>
      </c>
      <c r="W81" s="3" t="s">
        <v>642</v>
      </c>
      <c r="X81" s="3" t="s">
        <v>641</v>
      </c>
      <c r="Y81" s="3" t="s">
        <v>628</v>
      </c>
      <c r="Z81" s="3" t="s">
        <v>776</v>
      </c>
      <c r="AA81" s="3" t="s">
        <v>56</v>
      </c>
      <c r="AB81" s="3" t="s">
        <v>799</v>
      </c>
      <c r="AC81" s="3" t="s">
        <v>821</v>
      </c>
      <c r="AD81" s="3">
        <v>550</v>
      </c>
      <c r="AE81" s="3">
        <v>550</v>
      </c>
      <c r="AF81" s="3">
        <v>6</v>
      </c>
      <c r="AG81" s="3">
        <v>6</v>
      </c>
      <c r="AL81" s="3" t="s">
        <v>623</v>
      </c>
      <c r="AO81" s="3">
        <v>50</v>
      </c>
      <c r="AP81" s="20">
        <v>7</v>
      </c>
    </row>
    <row r="82" spans="1:42" x14ac:dyDescent="0.3">
      <c r="A82" s="3" t="s">
        <v>1499</v>
      </c>
      <c r="B82" s="3" t="s">
        <v>828</v>
      </c>
      <c r="C82" s="3" t="s">
        <v>1498</v>
      </c>
      <c r="D82" s="3" t="s">
        <v>1497</v>
      </c>
      <c r="E82" s="3" t="s">
        <v>1496</v>
      </c>
      <c r="F82" s="3" t="s">
        <v>995</v>
      </c>
      <c r="G82" s="4">
        <v>1525</v>
      </c>
      <c r="H82" s="4">
        <v>9.4</v>
      </c>
      <c r="I82" s="16">
        <v>9.4</v>
      </c>
      <c r="J82" s="49" t="s">
        <v>2237</v>
      </c>
      <c r="K82" s="3" t="s">
        <v>1495</v>
      </c>
      <c r="L82" s="3" t="s">
        <v>1494</v>
      </c>
      <c r="M82" s="3">
        <v>206105551</v>
      </c>
      <c r="N82" s="3">
        <v>2700</v>
      </c>
      <c r="O82" s="3">
        <v>25000</v>
      </c>
      <c r="Q82" s="3" t="s">
        <v>631</v>
      </c>
      <c r="R82" s="3" t="s">
        <v>630</v>
      </c>
      <c r="S82" s="3">
        <v>80</v>
      </c>
      <c r="T82" s="3" t="s">
        <v>626</v>
      </c>
      <c r="W82" s="3" t="s">
        <v>629</v>
      </c>
      <c r="X82" s="3" t="s">
        <v>641</v>
      </c>
      <c r="Y82" s="3" t="s">
        <v>628</v>
      </c>
      <c r="Z82" s="3" t="s">
        <v>776</v>
      </c>
      <c r="AA82" s="3" t="s">
        <v>27</v>
      </c>
      <c r="AB82" s="3" t="s">
        <v>626</v>
      </c>
      <c r="AC82" s="3" t="s">
        <v>821</v>
      </c>
      <c r="AD82" s="3">
        <v>650</v>
      </c>
      <c r="AE82" s="3">
        <v>650</v>
      </c>
      <c r="AF82" s="3">
        <v>1</v>
      </c>
      <c r="AG82" s="3">
        <v>1</v>
      </c>
      <c r="AL82" s="3" t="s">
        <v>658</v>
      </c>
      <c r="AO82" s="3">
        <v>65</v>
      </c>
      <c r="AP82" s="20">
        <v>8.5</v>
      </c>
    </row>
    <row r="83" spans="1:42" hidden="1" x14ac:dyDescent="0.3">
      <c r="A83" s="3" t="s">
        <v>1493</v>
      </c>
      <c r="B83" s="3" t="s">
        <v>971</v>
      </c>
      <c r="C83" s="3" t="s">
        <v>1492</v>
      </c>
      <c r="D83" s="3" t="s">
        <v>1491</v>
      </c>
      <c r="E83" s="3" t="s">
        <v>1490</v>
      </c>
      <c r="F83" s="3" t="s">
        <v>1489</v>
      </c>
      <c r="G83" s="4">
        <v>1904</v>
      </c>
      <c r="H83" s="4">
        <v>19.04</v>
      </c>
      <c r="I83" s="16"/>
      <c r="J83" s="49" t="s">
        <v>2239</v>
      </c>
      <c r="K83" s="3" t="s">
        <v>1488</v>
      </c>
      <c r="L83" s="3" t="s">
        <v>1487</v>
      </c>
      <c r="M83" s="3">
        <v>206265019</v>
      </c>
      <c r="N83" s="3">
        <v>3000</v>
      </c>
      <c r="O83" s="3">
        <v>25000</v>
      </c>
      <c r="Q83" s="3" t="s">
        <v>631</v>
      </c>
      <c r="R83" s="3" t="s">
        <v>630</v>
      </c>
      <c r="S83" s="3">
        <v>80</v>
      </c>
      <c r="T83" s="3" t="s">
        <v>722</v>
      </c>
      <c r="W83" s="3" t="s">
        <v>629</v>
      </c>
      <c r="X83" s="3" t="s">
        <v>641</v>
      </c>
      <c r="Y83" s="3" t="s">
        <v>628</v>
      </c>
      <c r="Z83" s="3" t="s">
        <v>1008</v>
      </c>
      <c r="AA83" s="3" t="s">
        <v>65</v>
      </c>
      <c r="AB83" s="3" t="s">
        <v>626</v>
      </c>
      <c r="AC83" s="3" t="s">
        <v>821</v>
      </c>
      <c r="AD83" s="3">
        <v>800</v>
      </c>
      <c r="AE83" s="3">
        <v>800</v>
      </c>
      <c r="AF83" s="3">
        <v>1</v>
      </c>
      <c r="AG83" s="3">
        <v>1</v>
      </c>
      <c r="AL83" s="3" t="s">
        <v>658</v>
      </c>
      <c r="AO83" s="3">
        <v>85</v>
      </c>
      <c r="AP83" s="20">
        <v>12.5</v>
      </c>
    </row>
    <row r="84" spans="1:42" x14ac:dyDescent="0.3">
      <c r="A84" s="3" t="s">
        <v>1486</v>
      </c>
      <c r="B84" s="3" t="s">
        <v>959</v>
      </c>
      <c r="C84" s="3" t="s">
        <v>1485</v>
      </c>
      <c r="D84" s="3" t="s">
        <v>1484</v>
      </c>
      <c r="E84" s="3" t="s">
        <v>1483</v>
      </c>
      <c r="F84" s="3" t="s">
        <v>645</v>
      </c>
      <c r="G84" s="4">
        <v>2619</v>
      </c>
      <c r="H84" s="4">
        <v>90.95</v>
      </c>
      <c r="I84" s="16">
        <v>90.95</v>
      </c>
      <c r="J84" s="49" t="s">
        <v>2237</v>
      </c>
      <c r="K84" s="3" t="s">
        <v>1446</v>
      </c>
      <c r="L84" s="3" t="s">
        <v>1482</v>
      </c>
      <c r="M84" s="3">
        <v>207202976</v>
      </c>
      <c r="N84" s="3">
        <v>5000</v>
      </c>
      <c r="O84" s="3">
        <v>25000</v>
      </c>
      <c r="Q84" s="3" t="s">
        <v>631</v>
      </c>
      <c r="R84" s="3" t="s">
        <v>630</v>
      </c>
      <c r="S84" s="3">
        <v>90</v>
      </c>
      <c r="T84" s="3" t="s">
        <v>678</v>
      </c>
      <c r="W84" s="3" t="s">
        <v>642</v>
      </c>
      <c r="X84" s="3" t="s">
        <v>641</v>
      </c>
      <c r="Y84" s="3" t="s">
        <v>628</v>
      </c>
      <c r="Z84" s="3" t="s">
        <v>776</v>
      </c>
      <c r="AA84" s="3" t="s">
        <v>184</v>
      </c>
      <c r="AB84" s="3" t="s">
        <v>678</v>
      </c>
      <c r="AC84" s="3" t="s">
        <v>821</v>
      </c>
      <c r="AD84" s="3">
        <v>900</v>
      </c>
      <c r="AE84" s="3">
        <v>900</v>
      </c>
      <c r="AF84" s="3">
        <v>1</v>
      </c>
      <c r="AG84" s="3">
        <v>1</v>
      </c>
      <c r="AL84" s="3" t="s">
        <v>623</v>
      </c>
      <c r="AO84" s="3">
        <v>65</v>
      </c>
      <c r="AP84" s="20">
        <v>13</v>
      </c>
    </row>
    <row r="85" spans="1:42" hidden="1" x14ac:dyDescent="0.3">
      <c r="A85" s="3" t="s">
        <v>1481</v>
      </c>
      <c r="B85" s="3" t="s">
        <v>959</v>
      </c>
      <c r="C85" s="3" t="s">
        <v>1480</v>
      </c>
      <c r="D85" s="3" t="s">
        <v>1479</v>
      </c>
      <c r="E85" s="3" t="s">
        <v>1478</v>
      </c>
      <c r="F85" s="3" t="s">
        <v>1466</v>
      </c>
      <c r="G85" s="4">
        <v>1297</v>
      </c>
      <c r="H85" s="4">
        <v>12.97</v>
      </c>
      <c r="I85" s="16"/>
      <c r="J85" s="49" t="s">
        <v>2239</v>
      </c>
      <c r="K85" s="3" t="s">
        <v>1248</v>
      </c>
      <c r="L85" s="3" t="s">
        <v>1477</v>
      </c>
      <c r="M85" s="3">
        <v>300832682</v>
      </c>
      <c r="N85" s="3">
        <v>2700</v>
      </c>
      <c r="O85" s="3">
        <v>25000</v>
      </c>
      <c r="Q85" s="3" t="s">
        <v>631</v>
      </c>
      <c r="R85" s="3" t="s">
        <v>630</v>
      </c>
      <c r="S85" s="3">
        <v>80</v>
      </c>
      <c r="T85" s="3" t="s">
        <v>626</v>
      </c>
      <c r="W85" s="3" t="s">
        <v>629</v>
      </c>
      <c r="X85" s="3" t="s">
        <v>641</v>
      </c>
      <c r="Y85" s="3" t="s">
        <v>628</v>
      </c>
      <c r="Z85" s="3" t="s">
        <v>776</v>
      </c>
      <c r="AA85" s="3" t="s">
        <v>184</v>
      </c>
      <c r="AB85" s="3" t="s">
        <v>626</v>
      </c>
      <c r="AC85" s="3" t="s">
        <v>821</v>
      </c>
      <c r="AD85" s="3">
        <v>1000</v>
      </c>
      <c r="AE85" s="3">
        <v>1000</v>
      </c>
      <c r="AF85" s="3">
        <v>1</v>
      </c>
      <c r="AG85" s="3">
        <v>1</v>
      </c>
      <c r="AL85" s="3" t="s">
        <v>658</v>
      </c>
      <c r="AO85" s="3">
        <v>75</v>
      </c>
      <c r="AP85" s="20">
        <v>15</v>
      </c>
    </row>
    <row r="86" spans="1:42" x14ac:dyDescent="0.3">
      <c r="A86" s="3" t="s">
        <v>1476</v>
      </c>
      <c r="B86" s="3" t="s">
        <v>828</v>
      </c>
      <c r="C86" s="3" t="s">
        <v>1475</v>
      </c>
      <c r="D86" s="3" t="s">
        <v>1474</v>
      </c>
      <c r="E86" s="3" t="s">
        <v>1473</v>
      </c>
      <c r="F86" s="3" t="s">
        <v>995</v>
      </c>
      <c r="G86" s="4">
        <v>1288</v>
      </c>
      <c r="H86" s="4">
        <v>12.97</v>
      </c>
      <c r="I86" s="16">
        <v>12.97</v>
      </c>
      <c r="J86" s="49" t="s">
        <v>2237</v>
      </c>
      <c r="K86" s="3" t="s">
        <v>1472</v>
      </c>
      <c r="L86" s="3" t="s">
        <v>1471</v>
      </c>
      <c r="M86" s="3">
        <v>300246986</v>
      </c>
      <c r="N86" s="3">
        <v>3000</v>
      </c>
      <c r="O86" s="3">
        <v>25000</v>
      </c>
      <c r="Q86" s="3" t="s">
        <v>631</v>
      </c>
      <c r="R86" s="3" t="s">
        <v>630</v>
      </c>
      <c r="S86" s="3">
        <v>80</v>
      </c>
      <c r="T86" s="3" t="s">
        <v>722</v>
      </c>
      <c r="W86" s="3" t="s">
        <v>629</v>
      </c>
      <c r="X86" s="3" t="s">
        <v>641</v>
      </c>
      <c r="Y86" s="3" t="s">
        <v>628</v>
      </c>
      <c r="Z86" s="3" t="s">
        <v>776</v>
      </c>
      <c r="AA86" s="3" t="s">
        <v>1</v>
      </c>
      <c r="AB86" s="3" t="s">
        <v>721</v>
      </c>
      <c r="AC86" s="3" t="s">
        <v>821</v>
      </c>
      <c r="AD86" s="3">
        <v>970</v>
      </c>
      <c r="AE86" s="3">
        <v>970</v>
      </c>
      <c r="AF86" s="3">
        <v>1</v>
      </c>
      <c r="AG86" s="3">
        <v>1</v>
      </c>
      <c r="AL86" s="3" t="s">
        <v>623</v>
      </c>
      <c r="AO86" s="3">
        <v>75</v>
      </c>
      <c r="AP86" s="20">
        <v>11.5</v>
      </c>
    </row>
    <row r="87" spans="1:42" x14ac:dyDescent="0.3">
      <c r="A87" s="3" t="s">
        <v>1470</v>
      </c>
      <c r="B87" s="3" t="s">
        <v>845</v>
      </c>
      <c r="C87" s="3" t="s">
        <v>1469</v>
      </c>
      <c r="D87" s="3" t="s">
        <v>1468</v>
      </c>
      <c r="E87" s="3" t="s">
        <v>1467</v>
      </c>
      <c r="F87" s="3" t="s">
        <v>1466</v>
      </c>
      <c r="G87" s="4">
        <v>597</v>
      </c>
      <c r="H87" s="4">
        <v>4.99</v>
      </c>
      <c r="I87" s="16">
        <v>4.99</v>
      </c>
      <c r="J87" s="49" t="s">
        <v>2237</v>
      </c>
      <c r="K87" s="3" t="s">
        <v>1465</v>
      </c>
      <c r="L87" s="3" t="s">
        <v>1464</v>
      </c>
      <c r="M87" s="3">
        <v>300832683</v>
      </c>
      <c r="N87" s="3">
        <v>2700</v>
      </c>
      <c r="O87" s="3">
        <v>25000</v>
      </c>
      <c r="Q87" s="3" t="s">
        <v>631</v>
      </c>
      <c r="R87" s="3" t="s">
        <v>630</v>
      </c>
      <c r="S87" s="3">
        <v>80</v>
      </c>
      <c r="T87" s="3" t="s">
        <v>626</v>
      </c>
      <c r="W87" s="3" t="s">
        <v>629</v>
      </c>
      <c r="X87" s="3" t="s">
        <v>641</v>
      </c>
      <c r="Y87" s="3" t="s">
        <v>628</v>
      </c>
      <c r="Z87" s="3" t="s">
        <v>776</v>
      </c>
      <c r="AA87" s="3" t="s">
        <v>56</v>
      </c>
      <c r="AB87" s="3" t="s">
        <v>626</v>
      </c>
      <c r="AC87" s="3" t="s">
        <v>821</v>
      </c>
      <c r="AD87" s="3">
        <v>450</v>
      </c>
      <c r="AE87" s="3">
        <v>450</v>
      </c>
      <c r="AF87" s="3">
        <v>1</v>
      </c>
      <c r="AG87" s="3">
        <v>1</v>
      </c>
      <c r="AL87" s="3" t="s">
        <v>658</v>
      </c>
      <c r="AO87" s="3">
        <v>45</v>
      </c>
      <c r="AP87" s="20">
        <v>7</v>
      </c>
    </row>
    <row r="88" spans="1:42" x14ac:dyDescent="0.3">
      <c r="A88" s="3" t="s">
        <v>1463</v>
      </c>
      <c r="B88" s="3" t="s">
        <v>886</v>
      </c>
      <c r="C88" s="3" t="s">
        <v>1462</v>
      </c>
      <c r="D88" s="3" t="s">
        <v>1461</v>
      </c>
      <c r="E88" s="3" t="s">
        <v>1460</v>
      </c>
      <c r="F88" s="3" t="s">
        <v>275</v>
      </c>
      <c r="G88" s="4">
        <v>565</v>
      </c>
      <c r="H88" s="4">
        <v>5.65</v>
      </c>
      <c r="I88" s="16">
        <f t="shared" si="1"/>
        <v>5.65</v>
      </c>
      <c r="J88" s="49" t="s">
        <v>2238</v>
      </c>
      <c r="K88" s="3" t="s">
        <v>1459</v>
      </c>
      <c r="L88" s="3" t="s">
        <v>1458</v>
      </c>
      <c r="M88" s="3">
        <v>206508466</v>
      </c>
      <c r="N88" s="3">
        <v>5000</v>
      </c>
      <c r="O88" s="3">
        <v>25000</v>
      </c>
      <c r="Q88" s="3" t="s">
        <v>631</v>
      </c>
      <c r="R88" s="3" t="s">
        <v>630</v>
      </c>
      <c r="S88" s="3">
        <v>80</v>
      </c>
      <c r="T88" s="3" t="s">
        <v>678</v>
      </c>
      <c r="W88" s="3" t="s">
        <v>629</v>
      </c>
      <c r="X88" s="3" t="s">
        <v>641</v>
      </c>
      <c r="Y88" s="3" t="s">
        <v>628</v>
      </c>
      <c r="Z88" s="3" t="s">
        <v>1008</v>
      </c>
      <c r="AA88" s="3" t="s">
        <v>56</v>
      </c>
      <c r="AB88" s="3" t="s">
        <v>1042</v>
      </c>
      <c r="AC88" s="3" t="s">
        <v>821</v>
      </c>
      <c r="AD88" s="3">
        <v>500</v>
      </c>
      <c r="AE88" s="3">
        <v>500</v>
      </c>
      <c r="AF88" s="3">
        <v>1</v>
      </c>
      <c r="AG88" s="3">
        <v>1</v>
      </c>
      <c r="AL88" s="3" t="s">
        <v>623</v>
      </c>
      <c r="AO88" s="3">
        <v>45</v>
      </c>
      <c r="AP88" s="20">
        <v>7</v>
      </c>
    </row>
    <row r="89" spans="1:42" x14ac:dyDescent="0.3">
      <c r="A89" s="3" t="s">
        <v>1457</v>
      </c>
      <c r="B89" s="3" t="s">
        <v>864</v>
      </c>
      <c r="C89" s="3" t="s">
        <v>1456</v>
      </c>
      <c r="D89" s="3" t="s">
        <v>1455</v>
      </c>
      <c r="E89" s="3" t="s">
        <v>1454</v>
      </c>
      <c r="F89" s="3" t="s">
        <v>1453</v>
      </c>
      <c r="G89" s="4">
        <v>837</v>
      </c>
      <c r="H89" s="4">
        <v>7.01</v>
      </c>
      <c r="I89" s="16">
        <v>7.01</v>
      </c>
      <c r="J89" s="49" t="s">
        <v>2237</v>
      </c>
      <c r="K89" s="3" t="s">
        <v>1452</v>
      </c>
      <c r="L89" s="3" t="s">
        <v>1451</v>
      </c>
      <c r="M89" s="3">
        <v>300832673</v>
      </c>
      <c r="N89" s="3">
        <v>2700</v>
      </c>
      <c r="O89" s="3">
        <v>25000</v>
      </c>
      <c r="Q89" s="3" t="s">
        <v>631</v>
      </c>
      <c r="R89" s="3" t="s">
        <v>630</v>
      </c>
      <c r="S89" s="3">
        <v>80</v>
      </c>
      <c r="T89" s="3" t="s">
        <v>626</v>
      </c>
      <c r="W89" s="3" t="s">
        <v>629</v>
      </c>
      <c r="X89" s="3" t="s">
        <v>641</v>
      </c>
      <c r="Y89" s="3" t="s">
        <v>628</v>
      </c>
      <c r="Z89" s="3" t="s">
        <v>776</v>
      </c>
      <c r="AA89" s="3" t="s">
        <v>65</v>
      </c>
      <c r="AB89" s="3" t="s">
        <v>626</v>
      </c>
      <c r="AC89" s="3" t="s">
        <v>821</v>
      </c>
      <c r="AD89" s="3">
        <v>750</v>
      </c>
      <c r="AE89" s="3">
        <v>750</v>
      </c>
      <c r="AF89" s="3">
        <v>1</v>
      </c>
      <c r="AG89" s="3">
        <v>1</v>
      </c>
      <c r="AL89" s="3" t="s">
        <v>658</v>
      </c>
      <c r="AO89" s="3">
        <v>65</v>
      </c>
      <c r="AP89" s="20">
        <v>13</v>
      </c>
    </row>
    <row r="90" spans="1:42" hidden="1" x14ac:dyDescent="0.3">
      <c r="A90" s="3" t="s">
        <v>1450</v>
      </c>
      <c r="B90" s="3" t="s">
        <v>886</v>
      </c>
      <c r="C90" s="3" t="s">
        <v>1449</v>
      </c>
      <c r="D90" s="3" t="s">
        <v>1448</v>
      </c>
      <c r="E90" s="3" t="s">
        <v>1447</v>
      </c>
      <c r="F90" s="3" t="s">
        <v>645</v>
      </c>
      <c r="G90" s="4">
        <v>2619</v>
      </c>
      <c r="H90" s="4">
        <v>26.19</v>
      </c>
      <c r="I90" s="16"/>
      <c r="J90" s="49" t="s">
        <v>2239</v>
      </c>
      <c r="K90" s="3" t="s">
        <v>1446</v>
      </c>
      <c r="L90" s="3" t="s">
        <v>1445</v>
      </c>
      <c r="M90" s="3">
        <v>207202975</v>
      </c>
      <c r="N90" s="3">
        <v>2700</v>
      </c>
      <c r="O90" s="3">
        <v>25000</v>
      </c>
      <c r="Q90" s="3" t="s">
        <v>631</v>
      </c>
      <c r="R90" s="3" t="s">
        <v>630</v>
      </c>
      <c r="S90" s="3">
        <v>90</v>
      </c>
      <c r="T90" s="3" t="s">
        <v>626</v>
      </c>
      <c r="W90" s="3" t="s">
        <v>642</v>
      </c>
      <c r="X90" s="3" t="s">
        <v>641</v>
      </c>
      <c r="Y90" s="3" t="s">
        <v>628</v>
      </c>
      <c r="Z90" s="3" t="s">
        <v>776</v>
      </c>
      <c r="AA90" s="3" t="s">
        <v>184</v>
      </c>
      <c r="AB90" s="3" t="s">
        <v>626</v>
      </c>
      <c r="AC90" s="3" t="s">
        <v>821</v>
      </c>
      <c r="AD90" s="3">
        <v>900</v>
      </c>
      <c r="AE90" s="3">
        <v>900</v>
      </c>
      <c r="AF90" s="3">
        <v>1</v>
      </c>
      <c r="AG90" s="3">
        <v>1</v>
      </c>
      <c r="AL90" s="3" t="s">
        <v>623</v>
      </c>
      <c r="AO90" s="3">
        <v>65</v>
      </c>
      <c r="AP90" s="20">
        <v>13</v>
      </c>
    </row>
    <row r="91" spans="1:42" x14ac:dyDescent="0.3">
      <c r="A91" s="3" t="s">
        <v>1444</v>
      </c>
      <c r="B91" s="3" t="s">
        <v>959</v>
      </c>
      <c r="C91" s="3" t="s">
        <v>1443</v>
      </c>
      <c r="D91" s="3" t="s">
        <v>1442</v>
      </c>
      <c r="E91" s="3" t="s">
        <v>1441</v>
      </c>
      <c r="F91" s="3" t="s">
        <v>995</v>
      </c>
      <c r="G91" s="4">
        <v>3997</v>
      </c>
      <c r="H91" s="4">
        <v>39.97</v>
      </c>
      <c r="I91" s="16">
        <f t="shared" si="1"/>
        <v>39.97</v>
      </c>
      <c r="J91" s="49" t="s">
        <v>2238</v>
      </c>
      <c r="K91" s="3" t="s">
        <v>1133</v>
      </c>
      <c r="L91" s="3" t="s">
        <v>1440</v>
      </c>
      <c r="M91" s="3">
        <v>300273517</v>
      </c>
      <c r="N91" s="3">
        <v>3000</v>
      </c>
      <c r="O91" s="3">
        <v>25000</v>
      </c>
      <c r="Q91" s="3" t="s">
        <v>631</v>
      </c>
      <c r="R91" s="3" t="s">
        <v>630</v>
      </c>
      <c r="S91" s="3">
        <v>80</v>
      </c>
      <c r="T91" s="3" t="s">
        <v>722</v>
      </c>
      <c r="W91" s="3" t="s">
        <v>642</v>
      </c>
      <c r="X91" s="3" t="s">
        <v>641</v>
      </c>
      <c r="Y91" s="3" t="s">
        <v>628</v>
      </c>
      <c r="Z91" s="3" t="s">
        <v>776</v>
      </c>
      <c r="AA91" s="3" t="s">
        <v>65</v>
      </c>
      <c r="AB91" s="3" t="s">
        <v>721</v>
      </c>
      <c r="AC91" s="3" t="s">
        <v>821</v>
      </c>
      <c r="AD91" s="3">
        <v>750</v>
      </c>
      <c r="AE91" s="3">
        <v>750</v>
      </c>
      <c r="AF91" s="3">
        <v>6</v>
      </c>
      <c r="AG91" s="3">
        <v>6</v>
      </c>
      <c r="AL91" s="3" t="s">
        <v>623</v>
      </c>
      <c r="AO91" s="3">
        <v>65</v>
      </c>
      <c r="AP91" s="20">
        <v>9</v>
      </c>
    </row>
    <row r="92" spans="1:42" hidden="1" x14ac:dyDescent="0.3">
      <c r="A92" s="3" t="s">
        <v>1439</v>
      </c>
      <c r="B92" s="3" t="s">
        <v>828</v>
      </c>
      <c r="C92" s="3" t="s">
        <v>1438</v>
      </c>
      <c r="D92" s="3" t="s">
        <v>1437</v>
      </c>
      <c r="E92" s="3" t="s">
        <v>1204</v>
      </c>
      <c r="F92" s="3" t="s">
        <v>995</v>
      </c>
      <c r="G92" s="4">
        <v>849</v>
      </c>
      <c r="H92" s="4">
        <v>13.41</v>
      </c>
      <c r="I92" s="16"/>
      <c r="J92" s="49" t="s">
        <v>2239</v>
      </c>
      <c r="K92" s="3" t="s">
        <v>1436</v>
      </c>
      <c r="L92" s="3" t="s">
        <v>1435</v>
      </c>
      <c r="M92" s="3">
        <v>300246970</v>
      </c>
      <c r="N92" s="3">
        <v>5000</v>
      </c>
      <c r="O92" s="3">
        <v>25000</v>
      </c>
      <c r="Q92" s="3" t="s">
        <v>631</v>
      </c>
      <c r="R92" s="3" t="s">
        <v>630</v>
      </c>
      <c r="S92" s="3">
        <v>80</v>
      </c>
      <c r="T92" s="3" t="s">
        <v>678</v>
      </c>
      <c r="W92" s="3" t="s">
        <v>629</v>
      </c>
      <c r="X92" s="3" t="s">
        <v>641</v>
      </c>
      <c r="Y92" s="3" t="s">
        <v>628</v>
      </c>
      <c r="Z92" s="3" t="s">
        <v>776</v>
      </c>
      <c r="AA92" s="3" t="s">
        <v>65</v>
      </c>
      <c r="AB92" s="3" t="s">
        <v>678</v>
      </c>
      <c r="AC92" s="3" t="s">
        <v>821</v>
      </c>
      <c r="AD92" s="3">
        <v>780</v>
      </c>
      <c r="AE92" s="3">
        <v>780</v>
      </c>
      <c r="AF92" s="3">
        <v>1</v>
      </c>
      <c r="AG92" s="3">
        <v>1</v>
      </c>
      <c r="AL92" s="3" t="s">
        <v>623</v>
      </c>
      <c r="AO92" s="3">
        <v>65</v>
      </c>
      <c r="AP92" s="20">
        <v>9</v>
      </c>
    </row>
    <row r="93" spans="1:42" x14ac:dyDescent="0.3">
      <c r="A93" s="3" t="s">
        <v>1434</v>
      </c>
      <c r="B93" s="3" t="s">
        <v>959</v>
      </c>
      <c r="C93" s="3" t="s">
        <v>1433</v>
      </c>
      <c r="D93" s="3" t="s">
        <v>1432</v>
      </c>
      <c r="E93" s="3" t="s">
        <v>1431</v>
      </c>
      <c r="F93" s="3" t="s">
        <v>275</v>
      </c>
      <c r="G93" s="4">
        <v>899</v>
      </c>
      <c r="H93" s="4">
        <v>8.99</v>
      </c>
      <c r="I93" s="16">
        <f t="shared" si="1"/>
        <v>8.99</v>
      </c>
      <c r="J93" s="49" t="s">
        <v>2237</v>
      </c>
      <c r="K93" s="3" t="s">
        <v>1430</v>
      </c>
      <c r="L93" s="3" t="s">
        <v>1429</v>
      </c>
      <c r="M93" s="3">
        <v>206508489</v>
      </c>
      <c r="N93" s="3">
        <v>5000</v>
      </c>
      <c r="O93" s="3">
        <v>25000</v>
      </c>
      <c r="Q93" s="3" t="s">
        <v>631</v>
      </c>
      <c r="R93" s="3" t="s">
        <v>630</v>
      </c>
      <c r="S93" s="3">
        <v>80</v>
      </c>
      <c r="T93" s="3" t="s">
        <v>678</v>
      </c>
      <c r="W93" s="3" t="s">
        <v>629</v>
      </c>
      <c r="X93" s="3" t="s">
        <v>641</v>
      </c>
      <c r="Y93" s="3" t="s">
        <v>628</v>
      </c>
      <c r="Z93" s="3" t="s">
        <v>1008</v>
      </c>
      <c r="AA93" s="3" t="s">
        <v>65</v>
      </c>
      <c r="AB93" s="3" t="s">
        <v>1042</v>
      </c>
      <c r="AC93" s="3" t="s">
        <v>821</v>
      </c>
      <c r="AD93" s="3">
        <v>1100</v>
      </c>
      <c r="AE93" s="3">
        <v>1100</v>
      </c>
      <c r="AF93" s="3">
        <v>1</v>
      </c>
      <c r="AG93" s="3">
        <v>1</v>
      </c>
      <c r="AL93" s="3" t="s">
        <v>623</v>
      </c>
      <c r="AO93" s="3">
        <v>85</v>
      </c>
      <c r="AP93" s="20">
        <v>13</v>
      </c>
    </row>
    <row r="94" spans="1:42" x14ac:dyDescent="0.3">
      <c r="A94" s="3" t="s">
        <v>1428</v>
      </c>
      <c r="B94" s="3" t="s">
        <v>959</v>
      </c>
      <c r="C94" s="3" t="s">
        <v>1427</v>
      </c>
      <c r="D94" s="3" t="s">
        <v>1426</v>
      </c>
      <c r="E94" s="3" t="s">
        <v>1425</v>
      </c>
      <c r="F94" s="3" t="s">
        <v>634</v>
      </c>
      <c r="G94" s="4">
        <v>2620</v>
      </c>
      <c r="H94" s="4">
        <v>35.78</v>
      </c>
      <c r="I94" s="16">
        <v>35.78</v>
      </c>
      <c r="J94" s="49" t="s">
        <v>2237</v>
      </c>
      <c r="K94" s="3" t="s">
        <v>1424</v>
      </c>
      <c r="L94" s="3" t="s">
        <v>1423</v>
      </c>
      <c r="M94" s="3">
        <v>206355727</v>
      </c>
      <c r="N94" s="3">
        <v>5000</v>
      </c>
      <c r="O94" s="3">
        <v>25000</v>
      </c>
      <c r="Q94" s="3" t="s">
        <v>631</v>
      </c>
      <c r="R94" s="3" t="s">
        <v>630</v>
      </c>
      <c r="S94" s="3">
        <v>80</v>
      </c>
      <c r="T94" s="3" t="s">
        <v>678</v>
      </c>
      <c r="W94" s="3" t="s">
        <v>629</v>
      </c>
      <c r="X94" s="3" t="s">
        <v>641</v>
      </c>
      <c r="Y94" s="3" t="s">
        <v>628</v>
      </c>
      <c r="Z94" s="3" t="s">
        <v>776</v>
      </c>
      <c r="AA94" s="3" t="s">
        <v>65</v>
      </c>
      <c r="AB94" s="3" t="s">
        <v>678</v>
      </c>
      <c r="AC94" s="3" t="s">
        <v>821</v>
      </c>
      <c r="AD94" s="3">
        <v>650</v>
      </c>
      <c r="AE94" s="3">
        <v>650</v>
      </c>
      <c r="AF94" s="3">
        <v>4</v>
      </c>
      <c r="AG94" s="3">
        <v>4</v>
      </c>
      <c r="AL94" s="3" t="s">
        <v>623</v>
      </c>
      <c r="AO94" s="3">
        <v>65</v>
      </c>
      <c r="AP94" s="20">
        <v>8</v>
      </c>
    </row>
    <row r="95" spans="1:42" x14ac:dyDescent="0.3">
      <c r="A95" s="3" t="s">
        <v>1422</v>
      </c>
      <c r="B95" s="3" t="s">
        <v>886</v>
      </c>
      <c r="C95" s="3" t="s">
        <v>1421</v>
      </c>
      <c r="D95" s="3" t="s">
        <v>1420</v>
      </c>
      <c r="E95" s="3" t="s">
        <v>1419</v>
      </c>
      <c r="F95" s="3" t="s">
        <v>634</v>
      </c>
      <c r="G95" s="4">
        <v>3597</v>
      </c>
      <c r="H95" s="4">
        <v>35.97</v>
      </c>
      <c r="I95" s="16">
        <f t="shared" si="1"/>
        <v>35.97</v>
      </c>
      <c r="J95" s="49" t="s">
        <v>2237</v>
      </c>
      <c r="K95" s="3" t="s">
        <v>1302</v>
      </c>
      <c r="L95" s="3" t="s">
        <v>1418</v>
      </c>
      <c r="M95" s="3">
        <v>206599074</v>
      </c>
      <c r="N95" s="3">
        <v>2700</v>
      </c>
      <c r="O95" s="3">
        <v>30000</v>
      </c>
      <c r="Q95" s="3" t="s">
        <v>631</v>
      </c>
      <c r="R95" s="3" t="s">
        <v>831</v>
      </c>
      <c r="S95" s="3">
        <v>90</v>
      </c>
      <c r="T95" s="3" t="s">
        <v>626</v>
      </c>
      <c r="W95" s="3" t="s">
        <v>642</v>
      </c>
      <c r="X95" s="3" t="s">
        <v>641</v>
      </c>
      <c r="Y95" s="3" t="s">
        <v>628</v>
      </c>
      <c r="Z95" s="3" t="s">
        <v>776</v>
      </c>
      <c r="AA95" s="3" t="s">
        <v>56</v>
      </c>
      <c r="AB95" s="3" t="s">
        <v>626</v>
      </c>
      <c r="AC95" s="3" t="s">
        <v>821</v>
      </c>
      <c r="AD95" s="3">
        <v>520</v>
      </c>
      <c r="AE95" s="3">
        <v>520</v>
      </c>
      <c r="AF95" s="3">
        <v>2</v>
      </c>
      <c r="AG95" s="3">
        <v>2</v>
      </c>
      <c r="AL95" s="3" t="s">
        <v>623</v>
      </c>
      <c r="AO95" s="3">
        <v>50</v>
      </c>
      <c r="AP95" s="20">
        <v>8.5</v>
      </c>
    </row>
    <row r="96" spans="1:42" x14ac:dyDescent="0.3">
      <c r="A96" s="3" t="s">
        <v>1417</v>
      </c>
      <c r="B96" s="3" t="s">
        <v>899</v>
      </c>
      <c r="C96" s="3" t="s">
        <v>1416</v>
      </c>
      <c r="D96" s="3" t="s">
        <v>1415</v>
      </c>
      <c r="E96" s="3" t="s">
        <v>1414</v>
      </c>
      <c r="F96" s="3" t="s">
        <v>275</v>
      </c>
      <c r="G96" s="4">
        <v>599</v>
      </c>
      <c r="H96" s="4">
        <v>5.99</v>
      </c>
      <c r="I96" s="16">
        <f t="shared" si="1"/>
        <v>5.99</v>
      </c>
      <c r="J96" s="49" t="s">
        <v>2237</v>
      </c>
      <c r="K96" s="3" t="s">
        <v>1413</v>
      </c>
      <c r="L96" s="3" t="s">
        <v>1412</v>
      </c>
      <c r="M96" s="3">
        <v>206508465</v>
      </c>
      <c r="N96" s="3">
        <v>2700</v>
      </c>
      <c r="O96" s="3">
        <v>25000</v>
      </c>
      <c r="Q96" s="3" t="s">
        <v>631</v>
      </c>
      <c r="R96" s="3" t="s">
        <v>630</v>
      </c>
      <c r="S96" s="3">
        <v>80</v>
      </c>
      <c r="T96" s="3" t="s">
        <v>626</v>
      </c>
      <c r="W96" s="3" t="s">
        <v>629</v>
      </c>
      <c r="X96" s="3" t="s">
        <v>641</v>
      </c>
      <c r="Y96" s="3" t="s">
        <v>628</v>
      </c>
      <c r="Z96" s="3" t="s">
        <v>1008</v>
      </c>
      <c r="AA96" s="3" t="s">
        <v>56</v>
      </c>
      <c r="AB96" s="3" t="s">
        <v>1042</v>
      </c>
      <c r="AC96" s="3" t="s">
        <v>821</v>
      </c>
      <c r="AD96" s="3">
        <v>500</v>
      </c>
      <c r="AE96" s="3">
        <v>500</v>
      </c>
      <c r="AF96" s="3">
        <v>1</v>
      </c>
      <c r="AG96" s="3">
        <v>1</v>
      </c>
      <c r="AL96" s="3" t="s">
        <v>623</v>
      </c>
      <c r="AO96" s="3">
        <v>45</v>
      </c>
      <c r="AP96" s="20">
        <v>7</v>
      </c>
    </row>
    <row r="97" spans="1:42" hidden="1" x14ac:dyDescent="0.3">
      <c r="A97" s="3" t="s">
        <v>1411</v>
      </c>
      <c r="B97" s="3" t="s">
        <v>959</v>
      </c>
      <c r="C97" s="3" t="s">
        <v>1410</v>
      </c>
      <c r="D97" s="3" t="s">
        <v>1409</v>
      </c>
      <c r="E97" s="3" t="s">
        <v>1408</v>
      </c>
      <c r="F97" s="3" t="s">
        <v>653</v>
      </c>
      <c r="G97" s="4">
        <v>988</v>
      </c>
      <c r="H97" s="4">
        <v>9.8800000000000008</v>
      </c>
      <c r="I97" s="16"/>
      <c r="J97" s="49" t="s">
        <v>2239</v>
      </c>
      <c r="K97" s="3" t="s">
        <v>1407</v>
      </c>
      <c r="L97" s="3" t="s">
        <v>1406</v>
      </c>
      <c r="M97" s="3">
        <v>206702080</v>
      </c>
      <c r="N97" s="3">
        <v>5000</v>
      </c>
      <c r="O97" s="3">
        <v>25000</v>
      </c>
      <c r="Q97" s="3" t="s">
        <v>631</v>
      </c>
      <c r="R97" s="3" t="s">
        <v>630</v>
      </c>
      <c r="S97" s="3">
        <v>80</v>
      </c>
      <c r="T97" s="3" t="s">
        <v>678</v>
      </c>
      <c r="W97" s="3" t="s">
        <v>629</v>
      </c>
      <c r="X97" s="3" t="s">
        <v>641</v>
      </c>
      <c r="Y97" s="3" t="s">
        <v>628</v>
      </c>
      <c r="Z97" s="3" t="s">
        <v>1008</v>
      </c>
      <c r="AA97" s="3" t="s">
        <v>65</v>
      </c>
      <c r="AB97" s="3" t="s">
        <v>678</v>
      </c>
      <c r="AC97" s="3" t="s">
        <v>821</v>
      </c>
      <c r="AD97" s="3">
        <v>985</v>
      </c>
      <c r="AE97" s="3">
        <v>985</v>
      </c>
      <c r="AF97" s="3">
        <v>2</v>
      </c>
      <c r="AG97" s="3">
        <v>2</v>
      </c>
      <c r="AL97" s="3" t="s">
        <v>623</v>
      </c>
      <c r="AO97" s="3">
        <v>75</v>
      </c>
      <c r="AP97" s="20">
        <v>13.5</v>
      </c>
    </row>
    <row r="98" spans="1:42" hidden="1" x14ac:dyDescent="0.3">
      <c r="A98" s="3" t="s">
        <v>1405</v>
      </c>
      <c r="B98" s="3" t="s">
        <v>828</v>
      </c>
      <c r="C98" s="3" t="s">
        <v>1404</v>
      </c>
      <c r="D98" s="3" t="s">
        <v>1403</v>
      </c>
      <c r="E98" s="3" t="s">
        <v>1402</v>
      </c>
      <c r="F98" s="3" t="s">
        <v>29</v>
      </c>
      <c r="G98" s="4">
        <v>3799</v>
      </c>
      <c r="H98" s="4">
        <v>37.99</v>
      </c>
      <c r="I98" s="16"/>
      <c r="J98" s="49" t="s">
        <v>2239</v>
      </c>
      <c r="K98" s="3" t="s">
        <v>1401</v>
      </c>
      <c r="L98" s="3" t="s">
        <v>1400</v>
      </c>
      <c r="M98" s="3">
        <v>300243352</v>
      </c>
      <c r="N98" s="3">
        <v>2700</v>
      </c>
      <c r="O98" s="3">
        <v>25000</v>
      </c>
      <c r="Q98" s="3" t="s">
        <v>631</v>
      </c>
      <c r="R98" s="3" t="s">
        <v>630</v>
      </c>
      <c r="S98" s="3">
        <v>80</v>
      </c>
      <c r="T98" s="3" t="s">
        <v>626</v>
      </c>
      <c r="W98" s="3" t="s">
        <v>642</v>
      </c>
      <c r="X98" s="3" t="s">
        <v>641</v>
      </c>
      <c r="Y98" s="3" t="s">
        <v>628</v>
      </c>
      <c r="Z98" s="3" t="s">
        <v>776</v>
      </c>
      <c r="AA98" s="3" t="s">
        <v>65</v>
      </c>
      <c r="AB98" s="3" t="s">
        <v>626</v>
      </c>
      <c r="AC98" s="3" t="s">
        <v>821</v>
      </c>
      <c r="AD98" s="3">
        <v>650</v>
      </c>
      <c r="AE98" s="3">
        <v>650</v>
      </c>
      <c r="AF98" s="3">
        <v>8</v>
      </c>
      <c r="AG98" s="3">
        <v>8</v>
      </c>
      <c r="AL98" s="3" t="s">
        <v>623</v>
      </c>
      <c r="AO98" s="3">
        <v>65</v>
      </c>
      <c r="AP98" s="20">
        <v>9</v>
      </c>
    </row>
    <row r="99" spans="1:42" hidden="1" x14ac:dyDescent="0.3">
      <c r="A99" s="3" t="s">
        <v>1399</v>
      </c>
      <c r="B99" s="3" t="s">
        <v>901</v>
      </c>
      <c r="C99" s="3" t="s">
        <v>1398</v>
      </c>
      <c r="D99" s="3" t="s">
        <v>1397</v>
      </c>
      <c r="E99" s="3" t="s">
        <v>1396</v>
      </c>
      <c r="F99" s="3" t="s">
        <v>668</v>
      </c>
      <c r="G99" s="4">
        <v>6997</v>
      </c>
      <c r="H99" s="4">
        <v>69.97</v>
      </c>
      <c r="I99" s="16"/>
      <c r="J99" s="49" t="s">
        <v>2239</v>
      </c>
      <c r="K99" s="3" t="s">
        <v>1395</v>
      </c>
      <c r="L99" s="3" t="s">
        <v>1394</v>
      </c>
      <c r="M99" s="3">
        <v>206676145</v>
      </c>
      <c r="N99" s="3">
        <v>2700</v>
      </c>
      <c r="O99" s="3">
        <v>11000</v>
      </c>
      <c r="Q99" s="3" t="s">
        <v>631</v>
      </c>
      <c r="R99" s="3" t="s">
        <v>630</v>
      </c>
      <c r="S99" s="3">
        <v>80</v>
      </c>
      <c r="T99" s="3" t="s">
        <v>626</v>
      </c>
      <c r="W99" s="3" t="s">
        <v>629</v>
      </c>
      <c r="X99" s="3" t="s">
        <v>641</v>
      </c>
      <c r="Y99" s="3" t="s">
        <v>628</v>
      </c>
      <c r="Z99" s="3" t="s">
        <v>776</v>
      </c>
      <c r="AA99" s="3" t="s">
        <v>184</v>
      </c>
      <c r="AB99" s="3" t="s">
        <v>626</v>
      </c>
      <c r="AC99" s="3" t="s">
        <v>821</v>
      </c>
      <c r="AD99" s="3">
        <v>850</v>
      </c>
      <c r="AE99" s="3">
        <v>850</v>
      </c>
      <c r="AF99" s="3">
        <v>12</v>
      </c>
      <c r="AG99" s="3">
        <v>12</v>
      </c>
      <c r="AL99" s="3" t="s">
        <v>658</v>
      </c>
      <c r="AO99" s="3">
        <v>65</v>
      </c>
      <c r="AP99" s="20">
        <v>12.5</v>
      </c>
    </row>
    <row r="100" spans="1:42" hidden="1" x14ac:dyDescent="0.3">
      <c r="A100" s="3" t="s">
        <v>1393</v>
      </c>
      <c r="B100" s="3" t="s">
        <v>864</v>
      </c>
      <c r="C100" s="3" t="s">
        <v>1392</v>
      </c>
      <c r="D100" s="3" t="s">
        <v>1391</v>
      </c>
      <c r="E100" s="3" t="s">
        <v>1352</v>
      </c>
      <c r="F100" s="3" t="s">
        <v>1345</v>
      </c>
      <c r="G100" s="4">
        <v>1100</v>
      </c>
      <c r="H100" s="4">
        <v>11</v>
      </c>
      <c r="I100" s="16"/>
      <c r="J100" s="49" t="s">
        <v>2239</v>
      </c>
      <c r="K100" s="3" t="s">
        <v>1351</v>
      </c>
      <c r="L100" s="3" t="s">
        <v>1390</v>
      </c>
      <c r="M100" s="3">
        <v>207163408</v>
      </c>
      <c r="N100" s="3">
        <v>3000</v>
      </c>
      <c r="O100" s="3">
        <v>25000</v>
      </c>
      <c r="R100" s="3" t="s">
        <v>630</v>
      </c>
      <c r="S100" s="3">
        <v>80</v>
      </c>
      <c r="T100" s="3" t="s">
        <v>722</v>
      </c>
      <c r="W100" s="3" t="s">
        <v>629</v>
      </c>
      <c r="X100" s="3" t="s">
        <v>641</v>
      </c>
      <c r="Y100" s="3" t="s">
        <v>628</v>
      </c>
      <c r="Z100" s="3" t="s">
        <v>776</v>
      </c>
      <c r="AA100" s="3" t="s">
        <v>377</v>
      </c>
      <c r="AB100" s="3" t="s">
        <v>626</v>
      </c>
      <c r="AC100" s="3" t="s">
        <v>821</v>
      </c>
      <c r="AD100" s="3">
        <v>550</v>
      </c>
      <c r="AE100" s="3">
        <v>550</v>
      </c>
      <c r="AF100" s="3">
        <v>1</v>
      </c>
      <c r="AG100" s="3">
        <v>1</v>
      </c>
      <c r="AL100" s="3" t="s">
        <v>1190</v>
      </c>
      <c r="AO100" s="3">
        <v>50</v>
      </c>
      <c r="AP100" s="20">
        <v>8</v>
      </c>
    </row>
    <row r="101" spans="1:42" hidden="1" x14ac:dyDescent="0.3">
      <c r="A101" s="3" t="s">
        <v>1389</v>
      </c>
      <c r="B101" s="3" t="s">
        <v>959</v>
      </c>
      <c r="C101" s="3" t="s">
        <v>1388</v>
      </c>
      <c r="D101" s="3" t="s">
        <v>1387</v>
      </c>
      <c r="E101" s="3" t="s">
        <v>1386</v>
      </c>
      <c r="F101" s="3" t="s">
        <v>371</v>
      </c>
      <c r="G101" s="4">
        <v>1586</v>
      </c>
      <c r="H101" s="4">
        <v>15.86</v>
      </c>
      <c r="I101" s="16"/>
      <c r="J101" s="49" t="s">
        <v>2239</v>
      </c>
      <c r="K101" s="3" t="s">
        <v>1385</v>
      </c>
      <c r="L101" s="3" t="s">
        <v>1384</v>
      </c>
      <c r="M101" s="3">
        <v>206441568</v>
      </c>
      <c r="N101" s="3">
        <v>5000</v>
      </c>
      <c r="O101" s="3">
        <v>25000</v>
      </c>
      <c r="R101" s="3" t="s">
        <v>630</v>
      </c>
      <c r="S101" s="3">
        <v>80</v>
      </c>
      <c r="T101" s="3" t="s">
        <v>678</v>
      </c>
      <c r="W101" s="3" t="s">
        <v>642</v>
      </c>
      <c r="X101" s="3" t="s">
        <v>641</v>
      </c>
      <c r="Y101" s="3" t="s">
        <v>628</v>
      </c>
      <c r="Z101" s="3" t="s">
        <v>776</v>
      </c>
      <c r="AA101" s="3" t="s">
        <v>184</v>
      </c>
      <c r="AB101" s="3" t="s">
        <v>678</v>
      </c>
      <c r="AC101" s="3" t="s">
        <v>821</v>
      </c>
      <c r="AD101" s="3">
        <v>760</v>
      </c>
      <c r="AE101" s="3">
        <v>760</v>
      </c>
      <c r="AF101" s="3">
        <v>1</v>
      </c>
      <c r="AG101" s="3">
        <v>1</v>
      </c>
      <c r="AL101" s="3" t="s">
        <v>658</v>
      </c>
      <c r="AO101" s="3">
        <v>85</v>
      </c>
      <c r="AP101" s="20">
        <v>9.5</v>
      </c>
    </row>
    <row r="102" spans="1:42" hidden="1" x14ac:dyDescent="0.3">
      <c r="A102" s="3" t="s">
        <v>1383</v>
      </c>
      <c r="B102" s="3" t="s">
        <v>857</v>
      </c>
      <c r="C102" s="3" t="s">
        <v>1382</v>
      </c>
      <c r="D102" s="3" t="s">
        <v>1381</v>
      </c>
      <c r="E102" s="3" t="s">
        <v>1346</v>
      </c>
      <c r="F102" s="3" t="s">
        <v>1345</v>
      </c>
      <c r="G102" s="4">
        <v>1200</v>
      </c>
      <c r="H102" s="4">
        <v>12</v>
      </c>
      <c r="I102" s="16"/>
      <c r="J102" s="49" t="s">
        <v>2239</v>
      </c>
      <c r="K102" s="3" t="s">
        <v>1344</v>
      </c>
      <c r="L102" s="3" t="s">
        <v>1380</v>
      </c>
      <c r="M102" s="3">
        <v>207163409</v>
      </c>
      <c r="N102" s="3">
        <v>2700</v>
      </c>
      <c r="O102" s="3">
        <v>25000</v>
      </c>
      <c r="R102" s="3" t="s">
        <v>630</v>
      </c>
      <c r="S102" s="3">
        <v>80</v>
      </c>
      <c r="T102" s="3" t="s">
        <v>626</v>
      </c>
      <c r="W102" s="3" t="s">
        <v>629</v>
      </c>
      <c r="X102" s="3" t="s">
        <v>641</v>
      </c>
      <c r="Y102" s="3" t="s">
        <v>628</v>
      </c>
      <c r="Z102" s="3" t="s">
        <v>776</v>
      </c>
      <c r="AA102" s="3" t="s">
        <v>65</v>
      </c>
      <c r="AB102" s="3" t="s">
        <v>626</v>
      </c>
      <c r="AC102" s="3" t="s">
        <v>821</v>
      </c>
      <c r="AD102" s="3">
        <v>750</v>
      </c>
      <c r="AE102" s="3">
        <v>750</v>
      </c>
      <c r="AF102" s="3">
        <v>1</v>
      </c>
      <c r="AG102" s="3">
        <v>1</v>
      </c>
      <c r="AL102" s="3" t="s">
        <v>1190</v>
      </c>
      <c r="AO102" s="3">
        <v>65</v>
      </c>
      <c r="AP102" s="20">
        <v>12</v>
      </c>
    </row>
    <row r="103" spans="1:42" x14ac:dyDescent="0.3">
      <c r="A103" s="3" t="s">
        <v>1379</v>
      </c>
      <c r="B103" s="3" t="s">
        <v>878</v>
      </c>
      <c r="C103" s="3" t="s">
        <v>1378</v>
      </c>
      <c r="D103" s="3" t="s">
        <v>1377</v>
      </c>
      <c r="E103" s="3" t="s">
        <v>1376</v>
      </c>
      <c r="F103" s="3" t="s">
        <v>1357</v>
      </c>
      <c r="G103" s="4">
        <v>1997</v>
      </c>
      <c r="H103" s="4">
        <v>19.97</v>
      </c>
      <c r="I103" s="16">
        <f t="shared" si="1"/>
        <v>19.97</v>
      </c>
      <c r="J103" s="49" t="s">
        <v>2238</v>
      </c>
      <c r="K103" s="3" t="s">
        <v>1375</v>
      </c>
      <c r="L103" s="3" t="s">
        <v>1374</v>
      </c>
      <c r="M103" s="3">
        <v>206877435</v>
      </c>
      <c r="N103" s="3">
        <v>2700</v>
      </c>
      <c r="O103" s="3">
        <v>40000</v>
      </c>
      <c r="R103" s="3" t="s">
        <v>630</v>
      </c>
      <c r="S103" s="3">
        <v>80</v>
      </c>
      <c r="T103" s="3" t="s">
        <v>626</v>
      </c>
      <c r="W103" s="3" t="s">
        <v>642</v>
      </c>
      <c r="X103" s="3" t="s">
        <v>641</v>
      </c>
      <c r="Y103" s="3" t="s">
        <v>628</v>
      </c>
      <c r="Z103" s="3" t="s">
        <v>776</v>
      </c>
      <c r="AA103" s="3" t="s">
        <v>65</v>
      </c>
      <c r="AB103" s="3" t="s">
        <v>722</v>
      </c>
      <c r="AC103" s="3" t="s">
        <v>821</v>
      </c>
      <c r="AD103" s="3">
        <v>865</v>
      </c>
      <c r="AE103" s="3">
        <v>865</v>
      </c>
      <c r="AF103" s="3">
        <v>1</v>
      </c>
      <c r="AG103" s="3">
        <v>1</v>
      </c>
      <c r="AL103" s="3" t="s">
        <v>658</v>
      </c>
      <c r="AO103" s="3">
        <v>75</v>
      </c>
      <c r="AP103" s="20">
        <v>12</v>
      </c>
    </row>
    <row r="104" spans="1:42" hidden="1" x14ac:dyDescent="0.3">
      <c r="A104" s="3" t="s">
        <v>1373</v>
      </c>
      <c r="B104" s="3" t="s">
        <v>864</v>
      </c>
      <c r="C104" s="3" t="s">
        <v>1372</v>
      </c>
      <c r="D104" s="3" t="s">
        <v>1371</v>
      </c>
      <c r="E104" s="3" t="s">
        <v>1370</v>
      </c>
      <c r="F104" s="3" t="s">
        <v>1357</v>
      </c>
      <c r="G104" s="4">
        <v>1976</v>
      </c>
      <c r="H104" s="4">
        <v>19.760000000000002</v>
      </c>
      <c r="I104" s="16"/>
      <c r="J104" s="49" t="s">
        <v>2239</v>
      </c>
      <c r="K104" s="3" t="s">
        <v>1369</v>
      </c>
      <c r="L104" s="3" t="s">
        <v>1368</v>
      </c>
      <c r="M104" s="3">
        <v>206877425</v>
      </c>
      <c r="N104" s="3">
        <v>2700</v>
      </c>
      <c r="O104" s="3">
        <v>25000</v>
      </c>
      <c r="R104" s="3" t="s">
        <v>630</v>
      </c>
      <c r="S104" s="3">
        <v>80</v>
      </c>
      <c r="T104" s="3" t="s">
        <v>626</v>
      </c>
      <c r="W104" s="3" t="s">
        <v>642</v>
      </c>
      <c r="X104" s="3" t="s">
        <v>641</v>
      </c>
      <c r="Y104" s="3" t="s">
        <v>628</v>
      </c>
      <c r="Z104" s="3" t="s">
        <v>776</v>
      </c>
      <c r="AA104" s="3" t="s">
        <v>56</v>
      </c>
      <c r="AB104" s="3" t="s">
        <v>722</v>
      </c>
      <c r="AC104" s="3" t="s">
        <v>821</v>
      </c>
      <c r="AD104" s="3">
        <v>470</v>
      </c>
      <c r="AE104" s="3">
        <v>470</v>
      </c>
      <c r="AF104" s="3">
        <v>1</v>
      </c>
      <c r="AG104" s="3">
        <v>1</v>
      </c>
      <c r="AL104" s="3" t="s">
        <v>658</v>
      </c>
      <c r="AO104" s="3">
        <v>50</v>
      </c>
      <c r="AP104" s="20">
        <v>7.5</v>
      </c>
    </row>
    <row r="105" spans="1:42" hidden="1" x14ac:dyDescent="0.3">
      <c r="A105" s="3" t="s">
        <v>1367</v>
      </c>
      <c r="B105" s="3" t="s">
        <v>857</v>
      </c>
      <c r="C105" s="3" t="s">
        <v>1366</v>
      </c>
      <c r="D105" s="3" t="s">
        <v>1365</v>
      </c>
      <c r="E105" s="3" t="s">
        <v>1364</v>
      </c>
      <c r="F105" s="3" t="s">
        <v>1345</v>
      </c>
      <c r="G105" s="4">
        <v>1800</v>
      </c>
      <c r="H105" s="4">
        <v>18</v>
      </c>
      <c r="I105" s="16"/>
      <c r="J105" s="49" t="s">
        <v>2239</v>
      </c>
      <c r="K105" s="3" t="s">
        <v>1363</v>
      </c>
      <c r="L105" s="3" t="s">
        <v>1362</v>
      </c>
      <c r="M105" s="3">
        <v>207163411</v>
      </c>
      <c r="N105" s="3">
        <v>2700</v>
      </c>
      <c r="O105" s="3">
        <v>25000</v>
      </c>
      <c r="R105" s="3" t="s">
        <v>630</v>
      </c>
      <c r="S105" s="3">
        <v>80</v>
      </c>
      <c r="T105" s="3" t="s">
        <v>626</v>
      </c>
      <c r="W105" s="3" t="s">
        <v>629</v>
      </c>
      <c r="X105" s="3" t="s">
        <v>641</v>
      </c>
      <c r="Y105" s="3" t="s">
        <v>628</v>
      </c>
      <c r="Z105" s="3" t="s">
        <v>776</v>
      </c>
      <c r="AA105" s="3" t="s">
        <v>184</v>
      </c>
      <c r="AB105" s="3" t="s">
        <v>626</v>
      </c>
      <c r="AC105" s="3" t="s">
        <v>821</v>
      </c>
      <c r="AD105" s="3">
        <v>950</v>
      </c>
      <c r="AE105" s="3">
        <v>950</v>
      </c>
      <c r="AF105" s="3">
        <v>1</v>
      </c>
      <c r="AG105" s="3">
        <v>1</v>
      </c>
      <c r="AL105" s="3" t="s">
        <v>1190</v>
      </c>
      <c r="AO105" s="3">
        <v>75</v>
      </c>
      <c r="AP105" s="20">
        <v>14</v>
      </c>
    </row>
    <row r="106" spans="1:42" hidden="1" x14ac:dyDescent="0.3">
      <c r="A106" s="3" t="s">
        <v>1361</v>
      </c>
      <c r="B106" s="3" t="s">
        <v>864</v>
      </c>
      <c r="C106" s="3" t="s">
        <v>1360</v>
      </c>
      <c r="D106" s="3" t="s">
        <v>1359</v>
      </c>
      <c r="E106" s="3" t="s">
        <v>1358</v>
      </c>
      <c r="F106" s="3" t="s">
        <v>1357</v>
      </c>
      <c r="G106" s="4">
        <v>3997</v>
      </c>
      <c r="H106" s="4">
        <v>39.97</v>
      </c>
      <c r="I106" s="16"/>
      <c r="J106" s="49" t="s">
        <v>2239</v>
      </c>
      <c r="K106" s="3" t="s">
        <v>1133</v>
      </c>
      <c r="L106" s="3" t="s">
        <v>1356</v>
      </c>
      <c r="M106" s="3">
        <v>206877424</v>
      </c>
      <c r="N106" s="3">
        <v>2700</v>
      </c>
      <c r="O106" s="3">
        <v>40000</v>
      </c>
      <c r="R106" s="3" t="s">
        <v>630</v>
      </c>
      <c r="S106" s="3">
        <v>80</v>
      </c>
      <c r="T106" s="3" t="s">
        <v>626</v>
      </c>
      <c r="W106" s="3" t="s">
        <v>642</v>
      </c>
      <c r="X106" s="3" t="s">
        <v>641</v>
      </c>
      <c r="Y106" s="3" t="s">
        <v>628</v>
      </c>
      <c r="Z106" s="3" t="s">
        <v>776</v>
      </c>
      <c r="AA106" s="3" t="s">
        <v>184</v>
      </c>
      <c r="AB106" s="3" t="s">
        <v>722</v>
      </c>
      <c r="AC106" s="3" t="s">
        <v>821</v>
      </c>
      <c r="AD106" s="3">
        <v>1200</v>
      </c>
      <c r="AE106" s="3">
        <v>1200</v>
      </c>
      <c r="AF106" s="3">
        <v>1</v>
      </c>
      <c r="AG106" s="3">
        <v>1</v>
      </c>
      <c r="AL106" s="3" t="s">
        <v>658</v>
      </c>
      <c r="AO106" s="3">
        <v>100</v>
      </c>
      <c r="AP106" s="20">
        <v>17</v>
      </c>
    </row>
    <row r="107" spans="1:42" hidden="1" x14ac:dyDescent="0.3">
      <c r="A107" s="3" t="s">
        <v>1355</v>
      </c>
      <c r="B107" s="3" t="s">
        <v>857</v>
      </c>
      <c r="C107" s="3" t="s">
        <v>1354</v>
      </c>
      <c r="D107" s="3" t="s">
        <v>1353</v>
      </c>
      <c r="E107" s="3" t="s">
        <v>1352</v>
      </c>
      <c r="F107" s="3" t="s">
        <v>1345</v>
      </c>
      <c r="G107" s="4">
        <v>1100</v>
      </c>
      <c r="H107" s="4">
        <v>11</v>
      </c>
      <c r="I107" s="16"/>
      <c r="J107" s="49" t="s">
        <v>2239</v>
      </c>
      <c r="K107" s="3" t="s">
        <v>1351</v>
      </c>
      <c r="L107" s="3" t="s">
        <v>1350</v>
      </c>
      <c r="M107" s="3">
        <v>207163407</v>
      </c>
      <c r="N107" s="3">
        <v>2700</v>
      </c>
      <c r="O107" s="3">
        <v>25000</v>
      </c>
      <c r="R107" s="3" t="s">
        <v>630</v>
      </c>
      <c r="S107" s="3">
        <v>80</v>
      </c>
      <c r="T107" s="3" t="s">
        <v>626</v>
      </c>
      <c r="W107" s="3" t="s">
        <v>629</v>
      </c>
      <c r="X107" s="3" t="s">
        <v>641</v>
      </c>
      <c r="Y107" s="3" t="s">
        <v>628</v>
      </c>
      <c r="Z107" s="3" t="s">
        <v>776</v>
      </c>
      <c r="AA107" s="3" t="s">
        <v>377</v>
      </c>
      <c r="AB107" s="3" t="s">
        <v>626</v>
      </c>
      <c r="AC107" s="3" t="s">
        <v>821</v>
      </c>
      <c r="AD107" s="3">
        <v>550</v>
      </c>
      <c r="AE107" s="3">
        <v>550</v>
      </c>
      <c r="AF107" s="3">
        <v>1</v>
      </c>
      <c r="AG107" s="3">
        <v>1</v>
      </c>
      <c r="AL107" s="3" t="s">
        <v>1190</v>
      </c>
      <c r="AO107" s="3">
        <v>50</v>
      </c>
      <c r="AP107" s="20">
        <v>8</v>
      </c>
    </row>
    <row r="108" spans="1:42" hidden="1" x14ac:dyDescent="0.3">
      <c r="A108" s="3" t="s">
        <v>1349</v>
      </c>
      <c r="B108" s="3" t="s">
        <v>857</v>
      </c>
      <c r="C108" s="3" t="s">
        <v>1348</v>
      </c>
      <c r="D108" s="3" t="s">
        <v>1347</v>
      </c>
      <c r="E108" s="3" t="s">
        <v>1346</v>
      </c>
      <c r="F108" s="3" t="s">
        <v>1345</v>
      </c>
      <c r="G108" s="4">
        <v>1200</v>
      </c>
      <c r="H108" s="4">
        <v>12</v>
      </c>
      <c r="I108" s="16"/>
      <c r="J108" s="49" t="s">
        <v>2239</v>
      </c>
      <c r="K108" s="3" t="s">
        <v>1344</v>
      </c>
      <c r="L108" s="3" t="s">
        <v>1343</v>
      </c>
      <c r="M108" s="3">
        <v>207163410</v>
      </c>
      <c r="N108" s="3">
        <v>3000</v>
      </c>
      <c r="O108" s="3">
        <v>25000</v>
      </c>
      <c r="R108" s="3" t="s">
        <v>630</v>
      </c>
      <c r="S108" s="3">
        <v>80</v>
      </c>
      <c r="T108" s="3" t="s">
        <v>722</v>
      </c>
      <c r="W108" s="3" t="s">
        <v>629</v>
      </c>
      <c r="X108" s="3" t="s">
        <v>641</v>
      </c>
      <c r="Y108" s="3" t="s">
        <v>628</v>
      </c>
      <c r="Z108" s="3" t="s">
        <v>776</v>
      </c>
      <c r="AA108" s="3" t="s">
        <v>65</v>
      </c>
      <c r="AB108" s="3" t="s">
        <v>626</v>
      </c>
      <c r="AC108" s="3" t="s">
        <v>821</v>
      </c>
      <c r="AD108" s="3">
        <v>750</v>
      </c>
      <c r="AE108" s="3">
        <v>750</v>
      </c>
      <c r="AF108" s="3">
        <v>1</v>
      </c>
      <c r="AG108" s="3">
        <v>1</v>
      </c>
      <c r="AL108" s="3" t="s">
        <v>1190</v>
      </c>
      <c r="AO108" s="3">
        <v>65</v>
      </c>
      <c r="AP108" s="20">
        <v>12</v>
      </c>
    </row>
    <row r="109" spans="1:42" hidden="1" x14ac:dyDescent="0.3">
      <c r="A109" s="3" t="s">
        <v>1342</v>
      </c>
      <c r="B109" s="3" t="s">
        <v>901</v>
      </c>
      <c r="C109" s="3" t="s">
        <v>1341</v>
      </c>
      <c r="D109" s="3" t="s">
        <v>1340</v>
      </c>
      <c r="E109" s="3" t="s">
        <v>1339</v>
      </c>
      <c r="F109" s="3" t="s">
        <v>371</v>
      </c>
      <c r="G109" s="4">
        <v>1497</v>
      </c>
      <c r="H109" s="4">
        <v>14.97</v>
      </c>
      <c r="I109" s="16"/>
      <c r="J109" s="49" t="s">
        <v>2239</v>
      </c>
      <c r="K109" s="3" t="s">
        <v>1338</v>
      </c>
      <c r="L109" s="3" t="s">
        <v>1337</v>
      </c>
      <c r="M109" s="3">
        <v>206441560</v>
      </c>
      <c r="N109" s="3">
        <v>2700</v>
      </c>
      <c r="O109" s="3">
        <v>25000</v>
      </c>
      <c r="R109" s="3" t="s">
        <v>630</v>
      </c>
      <c r="S109" s="3">
        <v>80</v>
      </c>
      <c r="T109" s="3" t="s">
        <v>626</v>
      </c>
      <c r="W109" s="3" t="s">
        <v>642</v>
      </c>
      <c r="X109" s="3" t="s">
        <v>641</v>
      </c>
      <c r="Y109" s="3" t="s">
        <v>628</v>
      </c>
      <c r="Z109" s="3" t="s">
        <v>776</v>
      </c>
      <c r="AA109" s="3" t="s">
        <v>184</v>
      </c>
      <c r="AB109" s="3" t="s">
        <v>626</v>
      </c>
      <c r="AC109" s="3" t="s">
        <v>821</v>
      </c>
      <c r="AD109" s="3">
        <v>760</v>
      </c>
      <c r="AE109" s="3">
        <v>760</v>
      </c>
      <c r="AF109" s="3">
        <v>1</v>
      </c>
      <c r="AG109" s="3">
        <v>1</v>
      </c>
      <c r="AL109" s="3" t="s">
        <v>658</v>
      </c>
      <c r="AO109" s="3">
        <v>65</v>
      </c>
      <c r="AP109" s="20">
        <v>9.5</v>
      </c>
    </row>
    <row r="110" spans="1:42" hidden="1" x14ac:dyDescent="0.3">
      <c r="A110" s="3" t="s">
        <v>1336</v>
      </c>
      <c r="B110" s="3" t="s">
        <v>971</v>
      </c>
      <c r="C110" s="3" t="s">
        <v>1335</v>
      </c>
      <c r="D110" s="3" t="s">
        <v>1334</v>
      </c>
      <c r="E110" s="3" t="s">
        <v>1333</v>
      </c>
      <c r="F110" s="3" t="s">
        <v>634</v>
      </c>
      <c r="G110" s="4">
        <v>1046</v>
      </c>
      <c r="H110" s="4">
        <v>10.46</v>
      </c>
      <c r="I110" s="16"/>
      <c r="J110" s="49" t="s">
        <v>2239</v>
      </c>
      <c r="K110" s="3" t="s">
        <v>1332</v>
      </c>
      <c r="L110" s="3" t="s">
        <v>1331</v>
      </c>
      <c r="M110" s="3">
        <v>206156489</v>
      </c>
      <c r="N110" s="3">
        <v>2700</v>
      </c>
      <c r="O110" s="3">
        <v>25000</v>
      </c>
      <c r="Q110" s="3" t="s">
        <v>631</v>
      </c>
      <c r="R110" s="3" t="s">
        <v>630</v>
      </c>
      <c r="S110" s="3">
        <v>81</v>
      </c>
      <c r="T110" s="3" t="s">
        <v>626</v>
      </c>
      <c r="W110" s="3" t="s">
        <v>629</v>
      </c>
      <c r="Y110" s="3" t="s">
        <v>628</v>
      </c>
      <c r="Z110" s="3" t="s">
        <v>776</v>
      </c>
      <c r="AA110" s="3" t="s">
        <v>65</v>
      </c>
      <c r="AB110" s="3" t="s">
        <v>626</v>
      </c>
      <c r="AC110" s="3" t="s">
        <v>821</v>
      </c>
      <c r="AD110" s="3">
        <v>730</v>
      </c>
      <c r="AE110" s="3">
        <v>730</v>
      </c>
      <c r="AF110" s="3">
        <v>1</v>
      </c>
      <c r="AG110" s="3">
        <v>1</v>
      </c>
      <c r="AL110" s="3" t="s">
        <v>623</v>
      </c>
      <c r="AO110" s="3">
        <v>65</v>
      </c>
      <c r="AP110" s="20">
        <v>9.5</v>
      </c>
    </row>
    <row r="111" spans="1:42" hidden="1" x14ac:dyDescent="0.3">
      <c r="A111" s="3" t="s">
        <v>1330</v>
      </c>
      <c r="B111" s="3" t="s">
        <v>828</v>
      </c>
      <c r="C111" s="3" t="s">
        <v>1329</v>
      </c>
      <c r="D111" s="3" t="s">
        <v>1328</v>
      </c>
      <c r="E111" s="3" t="s">
        <v>1327</v>
      </c>
      <c r="F111" s="3" t="s">
        <v>645</v>
      </c>
      <c r="G111" s="4">
        <v>3783</v>
      </c>
      <c r="H111" s="4">
        <v>37.83</v>
      </c>
      <c r="I111" s="16"/>
      <c r="J111" s="49" t="s">
        <v>2239</v>
      </c>
      <c r="K111" s="3" t="s">
        <v>1326</v>
      </c>
      <c r="L111" s="3" t="s">
        <v>1325</v>
      </c>
      <c r="M111" s="3">
        <v>206659478</v>
      </c>
      <c r="N111" s="3">
        <v>3500</v>
      </c>
      <c r="O111" s="3">
        <v>50000</v>
      </c>
      <c r="Q111" s="3" t="s">
        <v>631</v>
      </c>
      <c r="R111" s="3" t="s">
        <v>630</v>
      </c>
      <c r="S111" s="3">
        <v>80</v>
      </c>
      <c r="T111" s="3" t="s">
        <v>722</v>
      </c>
      <c r="W111" s="3" t="s">
        <v>629</v>
      </c>
      <c r="Y111" s="3" t="s">
        <v>866</v>
      </c>
      <c r="Z111" s="3" t="s">
        <v>650</v>
      </c>
      <c r="AA111" s="3" t="s">
        <v>27</v>
      </c>
      <c r="AB111" s="3" t="s">
        <v>722</v>
      </c>
      <c r="AC111" s="3" t="s">
        <v>821</v>
      </c>
      <c r="AD111" s="3">
        <v>1000</v>
      </c>
      <c r="AE111" s="3">
        <v>1000</v>
      </c>
      <c r="AF111" s="3">
        <v>1</v>
      </c>
      <c r="AG111" s="3">
        <v>1</v>
      </c>
      <c r="AL111" s="3" t="s">
        <v>785</v>
      </c>
      <c r="AO111" s="3">
        <v>26</v>
      </c>
      <c r="AP111" s="20">
        <v>12</v>
      </c>
    </row>
    <row r="112" spans="1:42" hidden="1" x14ac:dyDescent="0.3">
      <c r="A112" s="3" t="s">
        <v>1324</v>
      </c>
      <c r="B112" s="3" t="s">
        <v>857</v>
      </c>
      <c r="C112" s="3" t="s">
        <v>1323</v>
      </c>
      <c r="D112" s="3" t="s">
        <v>1322</v>
      </c>
      <c r="E112" s="3" t="s">
        <v>1321</v>
      </c>
      <c r="F112" s="3" t="s">
        <v>29</v>
      </c>
      <c r="G112" s="4">
        <v>1776</v>
      </c>
      <c r="H112" s="4">
        <v>17.760000000000002</v>
      </c>
      <c r="I112" s="16"/>
      <c r="J112" s="49" t="s">
        <v>2239</v>
      </c>
      <c r="K112" s="3" t="s">
        <v>1320</v>
      </c>
      <c r="L112" s="3" t="s">
        <v>1319</v>
      </c>
      <c r="M112" s="3">
        <v>206078992</v>
      </c>
      <c r="N112" s="3">
        <v>2700</v>
      </c>
      <c r="O112" s="3">
        <v>25000</v>
      </c>
      <c r="Q112" s="3" t="s">
        <v>631</v>
      </c>
      <c r="R112" s="3" t="s">
        <v>630</v>
      </c>
      <c r="S112" s="3">
        <v>82</v>
      </c>
      <c r="T112" s="3" t="s">
        <v>626</v>
      </c>
      <c r="W112" s="3" t="s">
        <v>642</v>
      </c>
      <c r="Y112" s="3" t="s">
        <v>628</v>
      </c>
      <c r="Z112" s="3" t="s">
        <v>1008</v>
      </c>
      <c r="AA112" s="3" t="s">
        <v>65</v>
      </c>
      <c r="AB112" s="3" t="s">
        <v>626</v>
      </c>
      <c r="AC112" s="3" t="s">
        <v>821</v>
      </c>
      <c r="AD112" s="3">
        <v>650</v>
      </c>
      <c r="AE112" s="3">
        <v>650</v>
      </c>
      <c r="AF112" s="3">
        <v>2</v>
      </c>
      <c r="AG112" s="3">
        <v>2</v>
      </c>
      <c r="AL112" s="3" t="s">
        <v>623</v>
      </c>
      <c r="AO112" s="3">
        <v>65</v>
      </c>
      <c r="AP112" s="20">
        <v>9</v>
      </c>
    </row>
    <row r="113" spans="1:42" x14ac:dyDescent="0.3">
      <c r="A113" s="3" t="s">
        <v>1318</v>
      </c>
      <c r="B113" s="3" t="s">
        <v>828</v>
      </c>
      <c r="C113" s="3" t="s">
        <v>1317</v>
      </c>
      <c r="D113" s="3" t="s">
        <v>1316</v>
      </c>
      <c r="E113" s="3" t="s">
        <v>1315</v>
      </c>
      <c r="F113" s="3" t="s">
        <v>29</v>
      </c>
      <c r="G113" s="4">
        <v>1053</v>
      </c>
      <c r="H113" s="4">
        <v>10.53</v>
      </c>
      <c r="I113" s="16">
        <f t="shared" si="1"/>
        <v>10.53</v>
      </c>
      <c r="J113" s="49" t="s">
        <v>2238</v>
      </c>
      <c r="K113" s="3" t="s">
        <v>1314</v>
      </c>
      <c r="L113" s="3" t="s">
        <v>1313</v>
      </c>
      <c r="M113" s="3">
        <v>204387229</v>
      </c>
      <c r="N113" s="3">
        <v>2700</v>
      </c>
      <c r="O113" s="3">
        <v>25000</v>
      </c>
      <c r="Q113" s="3" t="s">
        <v>631</v>
      </c>
      <c r="R113" s="3" t="s">
        <v>630</v>
      </c>
      <c r="S113" s="3">
        <v>82</v>
      </c>
      <c r="T113" s="3" t="s">
        <v>626</v>
      </c>
      <c r="W113" s="3" t="s">
        <v>629</v>
      </c>
      <c r="Y113" s="3" t="s">
        <v>628</v>
      </c>
      <c r="Z113" s="3" t="s">
        <v>627</v>
      </c>
      <c r="AA113" s="3" t="s">
        <v>56</v>
      </c>
      <c r="AB113" s="3" t="s">
        <v>626</v>
      </c>
      <c r="AC113" s="3" t="s">
        <v>821</v>
      </c>
      <c r="AD113" s="3">
        <v>500</v>
      </c>
      <c r="AE113" s="3">
        <v>500</v>
      </c>
      <c r="AF113" s="3">
        <v>1</v>
      </c>
      <c r="AG113" s="3">
        <v>1</v>
      </c>
      <c r="AL113" s="3" t="s">
        <v>623</v>
      </c>
      <c r="AO113" s="3">
        <v>50</v>
      </c>
      <c r="AP113" s="20">
        <v>9</v>
      </c>
    </row>
    <row r="114" spans="1:42" hidden="1" x14ac:dyDescent="0.3">
      <c r="A114" s="3" t="s">
        <v>1312</v>
      </c>
      <c r="B114" s="3" t="s">
        <v>864</v>
      </c>
      <c r="C114" s="3" t="s">
        <v>1311</v>
      </c>
      <c r="D114" s="3" t="s">
        <v>1310</v>
      </c>
      <c r="E114" s="3" t="s">
        <v>1309</v>
      </c>
      <c r="F114" s="3" t="s">
        <v>645</v>
      </c>
      <c r="G114" s="4">
        <v>2469</v>
      </c>
      <c r="H114" s="4">
        <v>24.69</v>
      </c>
      <c r="I114" s="16"/>
      <c r="J114" s="49" t="s">
        <v>2239</v>
      </c>
      <c r="K114" s="3" t="s">
        <v>1308</v>
      </c>
      <c r="L114" s="3" t="s">
        <v>1307</v>
      </c>
      <c r="M114" s="3">
        <v>206659467</v>
      </c>
      <c r="N114" s="3">
        <v>3000</v>
      </c>
      <c r="O114" s="3">
        <v>50000</v>
      </c>
      <c r="Q114" s="3" t="s">
        <v>631</v>
      </c>
      <c r="R114" s="3" t="s">
        <v>630</v>
      </c>
      <c r="S114" s="3">
        <v>80</v>
      </c>
      <c r="T114" s="3" t="s">
        <v>722</v>
      </c>
      <c r="W114" s="3" t="s">
        <v>629</v>
      </c>
      <c r="Y114" s="3" t="s">
        <v>866</v>
      </c>
      <c r="Z114" s="3" t="s">
        <v>650</v>
      </c>
      <c r="AA114" s="3" t="s">
        <v>27</v>
      </c>
      <c r="AB114" s="3" t="s">
        <v>799</v>
      </c>
      <c r="AC114" s="3" t="s">
        <v>821</v>
      </c>
      <c r="AD114" s="3">
        <v>950</v>
      </c>
      <c r="AE114" s="3">
        <v>950</v>
      </c>
      <c r="AF114" s="3">
        <v>1</v>
      </c>
      <c r="AG114" s="3">
        <v>1</v>
      </c>
      <c r="AL114" s="3" t="s">
        <v>785</v>
      </c>
      <c r="AO114" s="3">
        <v>26</v>
      </c>
      <c r="AP114" s="20">
        <v>12</v>
      </c>
    </row>
    <row r="115" spans="1:42" x14ac:dyDescent="0.3">
      <c r="A115" s="3" t="s">
        <v>1306</v>
      </c>
      <c r="B115" s="3" t="s">
        <v>959</v>
      </c>
      <c r="C115" s="3" t="s">
        <v>1305</v>
      </c>
      <c r="D115" s="3" t="s">
        <v>1304</v>
      </c>
      <c r="E115" s="3" t="s">
        <v>1303</v>
      </c>
      <c r="F115" s="3" t="s">
        <v>634</v>
      </c>
      <c r="G115" s="4">
        <v>3597</v>
      </c>
      <c r="H115" s="4">
        <v>35.97</v>
      </c>
      <c r="I115" s="16">
        <f t="shared" si="1"/>
        <v>35.97</v>
      </c>
      <c r="J115" s="49" t="s">
        <v>2238</v>
      </c>
      <c r="K115" s="3" t="s">
        <v>1302</v>
      </c>
      <c r="L115" s="3" t="s">
        <v>1301</v>
      </c>
      <c r="M115" s="3">
        <v>206599075</v>
      </c>
      <c r="N115" s="3">
        <v>5000</v>
      </c>
      <c r="O115" s="3">
        <v>30000</v>
      </c>
      <c r="Q115" s="3" t="s">
        <v>631</v>
      </c>
      <c r="R115" s="3" t="s">
        <v>630</v>
      </c>
      <c r="S115" s="3">
        <v>91</v>
      </c>
      <c r="T115" s="3" t="s">
        <v>678</v>
      </c>
      <c r="W115" s="3" t="s">
        <v>642</v>
      </c>
      <c r="Y115" s="3" t="s">
        <v>628</v>
      </c>
      <c r="Z115" s="3" t="s">
        <v>776</v>
      </c>
      <c r="AA115" s="3" t="s">
        <v>377</v>
      </c>
      <c r="AB115" s="3" t="s">
        <v>678</v>
      </c>
      <c r="AC115" s="3" t="s">
        <v>821</v>
      </c>
      <c r="AD115" s="3">
        <v>520</v>
      </c>
      <c r="AE115" s="3">
        <v>520</v>
      </c>
      <c r="AF115" s="3">
        <v>2</v>
      </c>
      <c r="AG115" s="3">
        <v>2</v>
      </c>
      <c r="AL115" s="3" t="s">
        <v>623</v>
      </c>
      <c r="AO115" s="3">
        <v>50</v>
      </c>
      <c r="AP115" s="20">
        <v>8.5</v>
      </c>
    </row>
    <row r="116" spans="1:42" hidden="1" x14ac:dyDescent="0.3">
      <c r="A116" s="3" t="s">
        <v>1300</v>
      </c>
      <c r="B116" s="3" t="s">
        <v>857</v>
      </c>
      <c r="C116" s="3" t="s">
        <v>1299</v>
      </c>
      <c r="D116" s="3" t="s">
        <v>1298</v>
      </c>
      <c r="E116" s="3" t="s">
        <v>1297</v>
      </c>
      <c r="F116" s="3" t="s">
        <v>29</v>
      </c>
      <c r="G116" s="4">
        <v>10999</v>
      </c>
      <c r="H116" s="4">
        <v>109.99</v>
      </c>
      <c r="I116" s="16"/>
      <c r="J116" s="49" t="s">
        <v>2239</v>
      </c>
      <c r="K116" s="3" t="s">
        <v>1296</v>
      </c>
      <c r="L116" s="3" t="s">
        <v>1295</v>
      </c>
      <c r="M116" s="3">
        <v>204514344</v>
      </c>
      <c r="N116" s="3">
        <v>2700</v>
      </c>
      <c r="O116" s="3">
        <v>25000</v>
      </c>
      <c r="Q116" s="3" t="s">
        <v>631</v>
      </c>
      <c r="R116" s="3" t="s">
        <v>630</v>
      </c>
      <c r="S116" s="3">
        <v>82</v>
      </c>
      <c r="T116" s="3" t="s">
        <v>626</v>
      </c>
      <c r="W116" s="3" t="s">
        <v>642</v>
      </c>
      <c r="Y116" s="3" t="s">
        <v>628</v>
      </c>
      <c r="Z116" s="3" t="s">
        <v>640</v>
      </c>
      <c r="AA116" s="3" t="s">
        <v>56</v>
      </c>
      <c r="AB116" s="3" t="s">
        <v>626</v>
      </c>
      <c r="AC116" s="3" t="s">
        <v>821</v>
      </c>
      <c r="AD116" s="3">
        <v>500</v>
      </c>
      <c r="AE116" s="3">
        <v>500</v>
      </c>
      <c r="AF116" s="3">
        <v>8</v>
      </c>
      <c r="AG116" s="3">
        <v>8</v>
      </c>
      <c r="AL116" s="3" t="s">
        <v>623</v>
      </c>
      <c r="AO116" s="3">
        <v>50</v>
      </c>
      <c r="AP116" s="20">
        <v>9</v>
      </c>
    </row>
    <row r="117" spans="1:42" hidden="1" x14ac:dyDescent="0.3">
      <c r="A117" s="3" t="s">
        <v>1294</v>
      </c>
      <c r="B117" s="3" t="s">
        <v>864</v>
      </c>
      <c r="C117" s="3" t="s">
        <v>1293</v>
      </c>
      <c r="D117" s="21" t="s">
        <v>1292</v>
      </c>
      <c r="E117" s="3" t="s">
        <v>1291</v>
      </c>
      <c r="F117" s="3" t="s">
        <v>634</v>
      </c>
      <c r="G117" s="4">
        <v>7969</v>
      </c>
      <c r="H117" s="4">
        <v>79.69</v>
      </c>
      <c r="I117" s="16"/>
      <c r="J117" s="49" t="s">
        <v>2239</v>
      </c>
      <c r="K117" s="3" t="s">
        <v>1290</v>
      </c>
      <c r="L117" s="3" t="s">
        <v>1289</v>
      </c>
      <c r="M117" s="3">
        <v>203314446</v>
      </c>
      <c r="N117" s="3">
        <v>2700</v>
      </c>
      <c r="O117" s="3">
        <v>25000</v>
      </c>
      <c r="Q117" s="3" t="s">
        <v>631</v>
      </c>
      <c r="R117" s="3" t="s">
        <v>630</v>
      </c>
      <c r="S117" s="3">
        <v>80</v>
      </c>
      <c r="T117" s="3" t="s">
        <v>626</v>
      </c>
      <c r="W117" s="3" t="s">
        <v>629</v>
      </c>
      <c r="Y117" s="3" t="s">
        <v>628</v>
      </c>
      <c r="Z117" s="3" t="s">
        <v>627</v>
      </c>
      <c r="AA117" s="3" t="s">
        <v>65</v>
      </c>
      <c r="AB117" s="3" t="s">
        <v>626</v>
      </c>
      <c r="AC117" s="3" t="s">
        <v>821</v>
      </c>
      <c r="AD117" s="3">
        <v>730</v>
      </c>
      <c r="AE117" s="3">
        <v>730</v>
      </c>
      <c r="AF117" s="3">
        <v>1</v>
      </c>
      <c r="AG117" s="3">
        <v>1</v>
      </c>
      <c r="AL117" s="3" t="s">
        <v>623</v>
      </c>
      <c r="AO117" s="3">
        <v>65</v>
      </c>
      <c r="AP117" s="20">
        <v>10.5</v>
      </c>
    </row>
    <row r="118" spans="1:42" hidden="1" x14ac:dyDescent="0.3">
      <c r="A118" s="3" t="s">
        <v>1288</v>
      </c>
      <c r="B118" s="3" t="s">
        <v>857</v>
      </c>
      <c r="C118" s="3" t="s">
        <v>1287</v>
      </c>
      <c r="D118" s="3" t="s">
        <v>1286</v>
      </c>
      <c r="E118" s="3" t="s">
        <v>1285</v>
      </c>
      <c r="F118" s="3" t="s">
        <v>29</v>
      </c>
      <c r="G118" s="4">
        <v>4164</v>
      </c>
      <c r="H118" s="4">
        <v>41.64</v>
      </c>
      <c r="I118" s="16"/>
      <c r="J118" s="49" t="s">
        <v>2239</v>
      </c>
      <c r="K118" s="3" t="s">
        <v>1284</v>
      </c>
      <c r="L118" s="3" t="s">
        <v>1283</v>
      </c>
      <c r="M118" s="3">
        <v>205388973</v>
      </c>
      <c r="N118" s="3">
        <v>5000</v>
      </c>
      <c r="O118" s="3">
        <v>20000</v>
      </c>
      <c r="Q118" s="3" t="s">
        <v>631</v>
      </c>
      <c r="R118" s="3" t="s">
        <v>630</v>
      </c>
      <c r="S118" s="3">
        <v>82</v>
      </c>
      <c r="T118" s="3" t="s">
        <v>678</v>
      </c>
      <c r="W118" s="3" t="s">
        <v>629</v>
      </c>
      <c r="Y118" s="3" t="s">
        <v>628</v>
      </c>
      <c r="Z118" s="3" t="s">
        <v>1282</v>
      </c>
      <c r="AA118" s="3" t="s">
        <v>65</v>
      </c>
      <c r="AB118" s="3" t="s">
        <v>678</v>
      </c>
      <c r="AC118" s="3" t="s">
        <v>821</v>
      </c>
      <c r="AD118" s="3">
        <v>700</v>
      </c>
      <c r="AE118" s="3">
        <v>700</v>
      </c>
      <c r="AF118" s="3">
        <v>6</v>
      </c>
      <c r="AG118" s="3">
        <v>6</v>
      </c>
      <c r="AL118" s="3" t="s">
        <v>623</v>
      </c>
      <c r="AO118" s="3">
        <v>65</v>
      </c>
      <c r="AP118" s="20">
        <v>8.5</v>
      </c>
    </row>
    <row r="119" spans="1:42" x14ac:dyDescent="0.3">
      <c r="A119" s="3" t="s">
        <v>1281</v>
      </c>
      <c r="B119" s="3" t="s">
        <v>901</v>
      </c>
      <c r="C119" s="3" t="s">
        <v>1280</v>
      </c>
      <c r="D119" s="3" t="s">
        <v>1279</v>
      </c>
      <c r="E119" s="3" t="s">
        <v>1278</v>
      </c>
      <c r="F119" s="3" t="s">
        <v>371</v>
      </c>
      <c r="G119" s="4">
        <v>1797</v>
      </c>
      <c r="H119" s="4">
        <v>17.97</v>
      </c>
      <c r="I119" s="16">
        <f t="shared" si="1"/>
        <v>17.97</v>
      </c>
      <c r="J119" s="49" t="s">
        <v>2238</v>
      </c>
      <c r="K119" s="3" t="s">
        <v>1277</v>
      </c>
      <c r="L119" s="3" t="s">
        <v>1276</v>
      </c>
      <c r="M119" s="3">
        <v>205576730</v>
      </c>
      <c r="N119" s="3">
        <v>5000</v>
      </c>
      <c r="O119" s="3">
        <v>35000</v>
      </c>
      <c r="R119" s="3" t="s">
        <v>831</v>
      </c>
      <c r="S119" s="3">
        <v>90</v>
      </c>
      <c r="T119" s="3" t="s">
        <v>678</v>
      </c>
      <c r="W119" s="3" t="s">
        <v>642</v>
      </c>
      <c r="Y119" s="3" t="s">
        <v>628</v>
      </c>
      <c r="Z119" s="3" t="s">
        <v>776</v>
      </c>
      <c r="AA119" s="3" t="s">
        <v>65</v>
      </c>
      <c r="AB119" s="3" t="s">
        <v>678</v>
      </c>
      <c r="AC119" s="3" t="s">
        <v>821</v>
      </c>
      <c r="AD119" s="3">
        <v>625</v>
      </c>
      <c r="AE119" s="3">
        <v>625</v>
      </c>
      <c r="AF119" s="3">
        <v>1</v>
      </c>
      <c r="AG119" s="3">
        <v>1</v>
      </c>
      <c r="AL119" s="3" t="s">
        <v>623</v>
      </c>
      <c r="AO119" s="3">
        <v>65</v>
      </c>
      <c r="AP119" s="20">
        <v>12.5</v>
      </c>
    </row>
    <row r="120" spans="1:42" hidden="1" x14ac:dyDescent="0.3">
      <c r="A120" s="3" t="s">
        <v>1275</v>
      </c>
      <c r="B120" s="3" t="s">
        <v>864</v>
      </c>
      <c r="C120" s="3" t="s">
        <v>1274</v>
      </c>
      <c r="D120" s="3" t="s">
        <v>1273</v>
      </c>
      <c r="E120" s="3" t="s">
        <v>1272</v>
      </c>
      <c r="F120" s="3" t="s">
        <v>645</v>
      </c>
      <c r="G120" s="4">
        <v>1635</v>
      </c>
      <c r="H120" s="4">
        <v>16.350000000000001</v>
      </c>
      <c r="I120" s="16"/>
      <c r="J120" s="49" t="s">
        <v>2239</v>
      </c>
      <c r="K120" s="3" t="s">
        <v>1271</v>
      </c>
      <c r="L120" s="3" t="s">
        <v>1270</v>
      </c>
      <c r="M120" s="3">
        <v>205404353</v>
      </c>
      <c r="N120" s="3">
        <v>2700</v>
      </c>
      <c r="O120" s="3">
        <v>25000</v>
      </c>
      <c r="Q120" s="3" t="s">
        <v>631</v>
      </c>
      <c r="R120" s="3" t="s">
        <v>831</v>
      </c>
      <c r="S120" s="3">
        <v>80</v>
      </c>
      <c r="T120" s="3" t="s">
        <v>626</v>
      </c>
      <c r="W120" s="3" t="s">
        <v>629</v>
      </c>
      <c r="X120" s="3" t="s">
        <v>641</v>
      </c>
      <c r="Y120" s="3" t="s">
        <v>628</v>
      </c>
      <c r="Z120" s="3" t="s">
        <v>849</v>
      </c>
      <c r="AA120" s="3" t="s">
        <v>65</v>
      </c>
      <c r="AB120" s="3" t="s">
        <v>626</v>
      </c>
      <c r="AC120" s="3" t="s">
        <v>821</v>
      </c>
      <c r="AD120" s="3">
        <v>650</v>
      </c>
      <c r="AE120" s="3">
        <v>650</v>
      </c>
      <c r="AG120" s="3">
        <v>1</v>
      </c>
      <c r="AK120" s="3" t="s">
        <v>848</v>
      </c>
      <c r="AL120" s="3" t="s">
        <v>658</v>
      </c>
      <c r="AO120" s="3">
        <v>65</v>
      </c>
      <c r="AP120" s="20">
        <v>10</v>
      </c>
    </row>
    <row r="121" spans="1:42" x14ac:dyDescent="0.3">
      <c r="A121" s="3" t="s">
        <v>1269</v>
      </c>
      <c r="B121" s="3" t="s">
        <v>901</v>
      </c>
      <c r="C121" s="3" t="s">
        <v>1268</v>
      </c>
      <c r="D121" s="3" t="s">
        <v>1267</v>
      </c>
      <c r="E121" s="3" t="s">
        <v>910</v>
      </c>
      <c r="F121" s="3" t="s">
        <v>634</v>
      </c>
      <c r="G121" s="4">
        <v>1597</v>
      </c>
      <c r="H121" s="4">
        <v>56.97</v>
      </c>
      <c r="I121" s="16">
        <v>56.97</v>
      </c>
      <c r="J121" s="49" t="s">
        <v>2237</v>
      </c>
      <c r="K121" s="3" t="s">
        <v>1266</v>
      </c>
      <c r="L121" s="3" t="s">
        <v>1265</v>
      </c>
      <c r="M121" s="3">
        <v>304135716</v>
      </c>
      <c r="N121" s="3">
        <v>5000</v>
      </c>
      <c r="O121" s="3">
        <v>10950</v>
      </c>
      <c r="Q121" s="3" t="s">
        <v>631</v>
      </c>
      <c r="R121" s="3" t="s">
        <v>630</v>
      </c>
      <c r="S121" s="3">
        <v>80</v>
      </c>
      <c r="T121" s="3" t="s">
        <v>678</v>
      </c>
      <c r="W121" s="3" t="s">
        <v>629</v>
      </c>
      <c r="X121" s="3" t="s">
        <v>641</v>
      </c>
      <c r="Y121" s="3" t="s">
        <v>628</v>
      </c>
      <c r="Z121" s="3" t="s">
        <v>776</v>
      </c>
      <c r="AA121" s="3" t="s">
        <v>65</v>
      </c>
      <c r="AB121" s="3" t="s">
        <v>678</v>
      </c>
      <c r="AC121" s="3" t="s">
        <v>821</v>
      </c>
      <c r="AD121" s="3">
        <v>650</v>
      </c>
      <c r="AE121" s="3">
        <v>650</v>
      </c>
      <c r="AG121" s="3">
        <v>12</v>
      </c>
      <c r="AO121" s="3">
        <v>65</v>
      </c>
      <c r="AP121" s="20">
        <v>11</v>
      </c>
    </row>
    <row r="122" spans="1:42" x14ac:dyDescent="0.3">
      <c r="A122" s="3" t="s">
        <v>1264</v>
      </c>
      <c r="B122" s="3" t="s">
        <v>886</v>
      </c>
      <c r="C122" s="3" t="s">
        <v>1263</v>
      </c>
      <c r="D122" s="3" t="s">
        <v>1262</v>
      </c>
      <c r="E122" s="3" t="s">
        <v>1261</v>
      </c>
      <c r="F122" s="3" t="s">
        <v>995</v>
      </c>
      <c r="G122" s="4">
        <v>2197</v>
      </c>
      <c r="H122" s="4">
        <v>21.2</v>
      </c>
      <c r="I122" s="16">
        <v>21.2</v>
      </c>
      <c r="J122" s="49" t="s">
        <v>2237</v>
      </c>
      <c r="K122" s="3" t="s">
        <v>1260</v>
      </c>
      <c r="L122" s="3" t="s">
        <v>1259</v>
      </c>
      <c r="M122" s="3">
        <v>303834561</v>
      </c>
      <c r="N122" s="3">
        <v>2700</v>
      </c>
      <c r="O122" s="3">
        <v>25000</v>
      </c>
      <c r="Q122" s="3" t="s">
        <v>631</v>
      </c>
      <c r="R122" s="3" t="s">
        <v>630</v>
      </c>
      <c r="S122" s="3">
        <v>80</v>
      </c>
      <c r="T122" s="3" t="s">
        <v>626</v>
      </c>
      <c r="W122" s="3" t="s">
        <v>629</v>
      </c>
      <c r="X122" s="3" t="s">
        <v>1082</v>
      </c>
      <c r="Y122" s="3" t="s">
        <v>1081</v>
      </c>
      <c r="Z122" s="3" t="s">
        <v>650</v>
      </c>
      <c r="AA122" s="3" t="s">
        <v>815</v>
      </c>
      <c r="AB122" s="3" t="s">
        <v>626</v>
      </c>
      <c r="AC122" s="3" t="s">
        <v>821</v>
      </c>
      <c r="AD122" s="3">
        <v>280</v>
      </c>
      <c r="AE122" s="3">
        <v>280</v>
      </c>
      <c r="AG122" s="3">
        <v>4</v>
      </c>
      <c r="AO122" s="3">
        <v>25</v>
      </c>
      <c r="AP122" s="20">
        <v>4</v>
      </c>
    </row>
    <row r="123" spans="1:42" x14ac:dyDescent="0.3">
      <c r="A123" s="3" t="s">
        <v>1258</v>
      </c>
      <c r="B123" s="3" t="s">
        <v>959</v>
      </c>
      <c r="C123" s="3" t="s">
        <v>1257</v>
      </c>
      <c r="D123" s="3" t="s">
        <v>1256</v>
      </c>
      <c r="E123" s="3" t="s">
        <v>1255</v>
      </c>
      <c r="F123" s="3" t="s">
        <v>995</v>
      </c>
      <c r="G123" s="4">
        <v>697</v>
      </c>
      <c r="H123" s="4">
        <v>8.94</v>
      </c>
      <c r="I123" s="16">
        <v>8.94</v>
      </c>
      <c r="J123" s="49" t="s">
        <v>2237</v>
      </c>
      <c r="K123" s="3" t="s">
        <v>1254</v>
      </c>
      <c r="L123" s="3" t="s">
        <v>1253</v>
      </c>
      <c r="M123" s="3">
        <v>303834560</v>
      </c>
      <c r="N123" s="3">
        <v>2700</v>
      </c>
      <c r="O123" s="3">
        <v>25000</v>
      </c>
      <c r="Q123" s="3" t="s">
        <v>631</v>
      </c>
      <c r="R123" s="3" t="s">
        <v>630</v>
      </c>
      <c r="S123" s="3">
        <v>80</v>
      </c>
      <c r="T123" s="3" t="s">
        <v>626</v>
      </c>
      <c r="W123" s="3" t="s">
        <v>629</v>
      </c>
      <c r="X123" s="3" t="s">
        <v>1082</v>
      </c>
      <c r="Y123" s="3" t="s">
        <v>1081</v>
      </c>
      <c r="Z123" s="3" t="s">
        <v>650</v>
      </c>
      <c r="AA123" s="3" t="s">
        <v>815</v>
      </c>
      <c r="AB123" s="3" t="s">
        <v>626</v>
      </c>
      <c r="AC123" s="3" t="s">
        <v>821</v>
      </c>
      <c r="AD123" s="3">
        <v>280</v>
      </c>
      <c r="AE123" s="3">
        <v>280</v>
      </c>
      <c r="AG123" s="3">
        <v>1</v>
      </c>
      <c r="AO123" s="3">
        <v>25</v>
      </c>
      <c r="AP123" s="20">
        <v>4</v>
      </c>
    </row>
    <row r="124" spans="1:42" x14ac:dyDescent="0.3">
      <c r="A124" s="3" t="s">
        <v>1252</v>
      </c>
      <c r="B124" s="3" t="s">
        <v>845</v>
      </c>
      <c r="C124" s="3" t="s">
        <v>1251</v>
      </c>
      <c r="D124" s="3" t="s">
        <v>1250</v>
      </c>
      <c r="E124" s="3" t="s">
        <v>1249</v>
      </c>
      <c r="F124" s="3" t="s">
        <v>995</v>
      </c>
      <c r="G124" s="4">
        <v>1297</v>
      </c>
      <c r="H124" s="4">
        <v>12.97</v>
      </c>
      <c r="I124" s="16">
        <f t="shared" si="1"/>
        <v>12.97</v>
      </c>
      <c r="J124" s="49" t="s">
        <v>2237</v>
      </c>
      <c r="K124" s="3" t="s">
        <v>1248</v>
      </c>
      <c r="L124" s="3" t="s">
        <v>1247</v>
      </c>
      <c r="M124" s="3">
        <v>303221233</v>
      </c>
      <c r="N124" s="3">
        <v>3000</v>
      </c>
      <c r="O124" s="3">
        <v>25000</v>
      </c>
      <c r="Q124" s="3" t="s">
        <v>631</v>
      </c>
      <c r="R124" s="3" t="s">
        <v>630</v>
      </c>
      <c r="S124" s="3">
        <v>80</v>
      </c>
      <c r="T124" s="3" t="s">
        <v>722</v>
      </c>
      <c r="W124" s="3" t="s">
        <v>629</v>
      </c>
      <c r="X124" s="3" t="s">
        <v>641</v>
      </c>
      <c r="Y124" s="3" t="s">
        <v>628</v>
      </c>
      <c r="Z124" s="3" t="s">
        <v>776</v>
      </c>
      <c r="AA124" s="3" t="s">
        <v>1</v>
      </c>
      <c r="AB124" s="3" t="s">
        <v>799</v>
      </c>
      <c r="AC124" s="3" t="s">
        <v>821</v>
      </c>
      <c r="AD124" s="3">
        <v>940</v>
      </c>
      <c r="AE124" s="3">
        <v>940</v>
      </c>
      <c r="AF124" s="3">
        <v>1</v>
      </c>
      <c r="AG124" s="3">
        <v>1</v>
      </c>
      <c r="AO124" s="3">
        <v>75</v>
      </c>
      <c r="AP124" s="20">
        <v>11.5</v>
      </c>
    </row>
    <row r="125" spans="1:42" x14ac:dyDescent="0.3">
      <c r="A125" s="3" t="s">
        <v>1246</v>
      </c>
      <c r="B125" s="3" t="s">
        <v>886</v>
      </c>
      <c r="C125" s="3" t="s">
        <v>1245</v>
      </c>
      <c r="D125" s="3" t="s">
        <v>1244</v>
      </c>
      <c r="E125" s="3" t="s">
        <v>1243</v>
      </c>
      <c r="F125" s="3" t="s">
        <v>0</v>
      </c>
      <c r="G125" s="4">
        <v>1899</v>
      </c>
      <c r="H125" s="4">
        <v>16.649999999999999</v>
      </c>
      <c r="I125" s="16">
        <v>16.649999999999999</v>
      </c>
      <c r="J125" s="49" t="s">
        <v>2237</v>
      </c>
      <c r="K125" s="3" t="s">
        <v>1242</v>
      </c>
      <c r="L125" s="3" t="s">
        <v>1241</v>
      </c>
      <c r="M125" s="3">
        <v>303456408</v>
      </c>
      <c r="N125" s="3">
        <v>0</v>
      </c>
      <c r="O125" s="3">
        <v>25000</v>
      </c>
      <c r="R125" s="3" t="s">
        <v>1190</v>
      </c>
      <c r="S125" s="3">
        <v>82</v>
      </c>
      <c r="W125" s="3" t="s">
        <v>642</v>
      </c>
      <c r="Y125" s="3" t="s">
        <v>628</v>
      </c>
      <c r="Z125" s="3" t="s">
        <v>627</v>
      </c>
      <c r="AA125" s="3" t="s">
        <v>65</v>
      </c>
      <c r="AB125" s="3" t="s">
        <v>1042</v>
      </c>
      <c r="AC125" s="3" t="s">
        <v>821</v>
      </c>
      <c r="AD125" s="3">
        <v>0</v>
      </c>
      <c r="AG125" s="3">
        <v>1</v>
      </c>
      <c r="AO125" s="3">
        <v>65</v>
      </c>
      <c r="AP125" s="20">
        <v>8</v>
      </c>
    </row>
    <row r="126" spans="1:42" x14ac:dyDescent="0.3">
      <c r="A126" s="3" t="s">
        <v>1240</v>
      </c>
      <c r="B126" s="3" t="s">
        <v>886</v>
      </c>
      <c r="C126" s="3" t="s">
        <v>1239</v>
      </c>
      <c r="D126" s="3" t="s">
        <v>1238</v>
      </c>
      <c r="E126" s="3" t="s">
        <v>1237</v>
      </c>
      <c r="F126" s="3" t="s">
        <v>824</v>
      </c>
      <c r="G126" s="4">
        <v>1867</v>
      </c>
      <c r="H126" s="4">
        <v>20.7</v>
      </c>
      <c r="I126" s="16">
        <v>20.7</v>
      </c>
      <c r="J126" s="49" t="s">
        <v>2237</v>
      </c>
      <c r="K126" s="3" t="s">
        <v>1236</v>
      </c>
      <c r="L126" s="3" t="s">
        <v>1235</v>
      </c>
      <c r="M126" s="3">
        <v>303332919</v>
      </c>
      <c r="N126" s="3">
        <v>2700</v>
      </c>
      <c r="O126" s="3">
        <v>40000</v>
      </c>
      <c r="R126" s="3" t="s">
        <v>1190</v>
      </c>
      <c r="S126" s="3">
        <v>82</v>
      </c>
      <c r="T126" s="3" t="s">
        <v>626</v>
      </c>
      <c r="W126" s="3" t="s">
        <v>642</v>
      </c>
      <c r="Z126" s="3" t="s">
        <v>627</v>
      </c>
      <c r="AA126" s="3" t="s">
        <v>1019</v>
      </c>
      <c r="AB126" s="3" t="s">
        <v>626</v>
      </c>
      <c r="AC126" s="3" t="s">
        <v>821</v>
      </c>
      <c r="AD126" s="3">
        <v>145</v>
      </c>
      <c r="AE126" s="3">
        <v>145</v>
      </c>
      <c r="AG126" s="3">
        <v>1</v>
      </c>
      <c r="AO126" s="3">
        <v>20</v>
      </c>
      <c r="AP126" s="20">
        <v>2.6</v>
      </c>
    </row>
    <row r="127" spans="1:42" hidden="1" x14ac:dyDescent="0.3">
      <c r="A127" s="3" t="s">
        <v>1234</v>
      </c>
      <c r="B127" s="3" t="s">
        <v>901</v>
      </c>
      <c r="C127" s="3" t="s">
        <v>1233</v>
      </c>
      <c r="D127" s="3" t="s">
        <v>1232</v>
      </c>
      <c r="E127" s="3" t="s">
        <v>1231</v>
      </c>
      <c r="F127" s="3" t="s">
        <v>371</v>
      </c>
      <c r="G127" s="4">
        <v>1097</v>
      </c>
      <c r="H127" s="4">
        <v>10.97</v>
      </c>
      <c r="I127" s="16"/>
      <c r="J127" s="49" t="s">
        <v>2239</v>
      </c>
      <c r="K127" s="3" t="s">
        <v>1157</v>
      </c>
      <c r="L127" s="3" t="s">
        <v>1230</v>
      </c>
      <c r="M127" s="3">
        <v>302203131</v>
      </c>
      <c r="N127" s="3">
        <v>2700</v>
      </c>
      <c r="O127" s="3">
        <v>25000</v>
      </c>
      <c r="Q127" s="3" t="s">
        <v>631</v>
      </c>
      <c r="R127" s="3" t="s">
        <v>630</v>
      </c>
      <c r="S127" s="3">
        <v>90</v>
      </c>
      <c r="T127" s="3" t="s">
        <v>626</v>
      </c>
      <c r="W127" s="3" t="s">
        <v>642</v>
      </c>
      <c r="X127" s="3" t="s">
        <v>641</v>
      </c>
      <c r="Y127" s="3" t="s">
        <v>628</v>
      </c>
      <c r="Z127" s="3" t="s">
        <v>1008</v>
      </c>
      <c r="AA127" s="3" t="s">
        <v>65</v>
      </c>
      <c r="AB127" s="3" t="s">
        <v>626</v>
      </c>
      <c r="AC127" s="3" t="s">
        <v>821</v>
      </c>
      <c r="AD127" s="3">
        <v>1500</v>
      </c>
      <c r="AE127" s="3">
        <v>1500</v>
      </c>
      <c r="AG127" s="3">
        <v>1</v>
      </c>
      <c r="AO127" s="3">
        <v>100</v>
      </c>
      <c r="AP127" s="20">
        <v>16</v>
      </c>
    </row>
    <row r="128" spans="1:42" hidden="1" x14ac:dyDescent="0.3">
      <c r="A128" s="3" t="s">
        <v>1229</v>
      </c>
      <c r="B128" s="3" t="s">
        <v>901</v>
      </c>
      <c r="C128" s="3" t="s">
        <v>1228</v>
      </c>
      <c r="D128" s="3" t="s">
        <v>1227</v>
      </c>
      <c r="E128" s="3" t="s">
        <v>1226</v>
      </c>
      <c r="F128" s="3" t="s">
        <v>371</v>
      </c>
      <c r="G128" s="4">
        <v>784</v>
      </c>
      <c r="H128" s="4">
        <v>7.84</v>
      </c>
      <c r="I128" s="16"/>
      <c r="J128" s="49" t="s">
        <v>2239</v>
      </c>
      <c r="K128" s="3" t="s">
        <v>1225</v>
      </c>
      <c r="L128" s="3" t="s">
        <v>1224</v>
      </c>
      <c r="M128" s="3">
        <v>302203133</v>
      </c>
      <c r="N128" s="3">
        <v>2700</v>
      </c>
      <c r="O128" s="3">
        <v>25000</v>
      </c>
      <c r="Q128" s="3" t="s">
        <v>631</v>
      </c>
      <c r="R128" s="3" t="s">
        <v>630</v>
      </c>
      <c r="S128" s="3">
        <v>90</v>
      </c>
      <c r="T128" s="3" t="s">
        <v>626</v>
      </c>
      <c r="W128" s="3" t="s">
        <v>642</v>
      </c>
      <c r="X128" s="3" t="s">
        <v>641</v>
      </c>
      <c r="Y128" s="3" t="s">
        <v>628</v>
      </c>
      <c r="Z128" s="3" t="s">
        <v>1008</v>
      </c>
      <c r="AA128" s="3" t="s">
        <v>56</v>
      </c>
      <c r="AB128" s="3" t="s">
        <v>626</v>
      </c>
      <c r="AC128" s="3" t="s">
        <v>821</v>
      </c>
      <c r="AD128" s="3">
        <v>980</v>
      </c>
      <c r="AE128" s="3">
        <v>980</v>
      </c>
      <c r="AG128" s="3">
        <v>1</v>
      </c>
      <c r="AO128" s="3">
        <v>75</v>
      </c>
      <c r="AP128" s="20">
        <v>10.5</v>
      </c>
    </row>
    <row r="129" spans="1:42" x14ac:dyDescent="0.3">
      <c r="A129" s="3" t="s">
        <v>1223</v>
      </c>
      <c r="B129" s="3" t="s">
        <v>845</v>
      </c>
      <c r="C129" s="3" t="s">
        <v>1222</v>
      </c>
      <c r="D129" s="3" t="s">
        <v>1221</v>
      </c>
      <c r="E129" s="3" t="s">
        <v>1220</v>
      </c>
      <c r="F129" s="3" t="s">
        <v>824</v>
      </c>
      <c r="G129" s="4">
        <v>908</v>
      </c>
      <c r="H129" s="4">
        <v>8.4700000000000006</v>
      </c>
      <c r="I129" s="16">
        <v>8.4700000000000006</v>
      </c>
      <c r="J129" s="49" t="s">
        <v>2238</v>
      </c>
      <c r="K129" s="3" t="s">
        <v>1214</v>
      </c>
      <c r="L129" s="3" t="s">
        <v>1219</v>
      </c>
      <c r="M129" s="3">
        <v>303471322</v>
      </c>
      <c r="N129" s="3">
        <v>3000</v>
      </c>
      <c r="O129" s="3">
        <v>25000</v>
      </c>
      <c r="R129" s="3" t="s">
        <v>1190</v>
      </c>
      <c r="S129" s="3">
        <v>82</v>
      </c>
      <c r="T129" s="3" t="s">
        <v>722</v>
      </c>
      <c r="W129" s="3" t="s">
        <v>642</v>
      </c>
      <c r="X129" s="3" t="s">
        <v>641</v>
      </c>
      <c r="Y129" s="3" t="s">
        <v>1016</v>
      </c>
      <c r="Z129" s="3" t="s">
        <v>627</v>
      </c>
      <c r="AA129" s="3" t="s">
        <v>65</v>
      </c>
      <c r="AB129" s="3" t="s">
        <v>799</v>
      </c>
      <c r="AC129" s="3" t="s">
        <v>821</v>
      </c>
      <c r="AD129" s="3">
        <v>750</v>
      </c>
      <c r="AE129" s="3">
        <v>750</v>
      </c>
      <c r="AG129" s="3">
        <v>1</v>
      </c>
      <c r="AO129" s="3">
        <v>65</v>
      </c>
      <c r="AP129" s="20">
        <v>9.5</v>
      </c>
    </row>
    <row r="130" spans="1:42" x14ac:dyDescent="0.3">
      <c r="A130" s="3" t="s">
        <v>1218</v>
      </c>
      <c r="B130" s="3" t="s">
        <v>845</v>
      </c>
      <c r="C130" s="3" t="s">
        <v>1217</v>
      </c>
      <c r="D130" s="3" t="s">
        <v>1216</v>
      </c>
      <c r="E130" s="3" t="s">
        <v>1215</v>
      </c>
      <c r="F130" s="3" t="s">
        <v>0</v>
      </c>
      <c r="G130" s="4">
        <v>908</v>
      </c>
      <c r="H130" s="4">
        <v>9.08</v>
      </c>
      <c r="I130" s="16">
        <f t="shared" ref="I130:I175" si="2">G130/100</f>
        <v>9.08</v>
      </c>
      <c r="J130" s="49" t="s">
        <v>2238</v>
      </c>
      <c r="K130" s="3" t="s">
        <v>1214</v>
      </c>
      <c r="L130" s="3" t="s">
        <v>1213</v>
      </c>
      <c r="M130" s="3">
        <v>303471323</v>
      </c>
      <c r="N130" s="3">
        <v>4000</v>
      </c>
      <c r="O130" s="3">
        <v>25000</v>
      </c>
      <c r="R130" s="3" t="s">
        <v>1190</v>
      </c>
      <c r="S130" s="3">
        <v>82</v>
      </c>
      <c r="T130" s="3" t="s">
        <v>722</v>
      </c>
      <c r="W130" s="3" t="s">
        <v>642</v>
      </c>
      <c r="X130" s="3" t="s">
        <v>641</v>
      </c>
      <c r="Y130" s="3" t="s">
        <v>628</v>
      </c>
      <c r="Z130" s="3" t="s">
        <v>627</v>
      </c>
      <c r="AA130" s="3" t="s">
        <v>65</v>
      </c>
      <c r="AB130" s="3" t="s">
        <v>722</v>
      </c>
      <c r="AC130" s="3" t="s">
        <v>821</v>
      </c>
      <c r="AD130" s="3">
        <v>750</v>
      </c>
      <c r="AE130" s="3">
        <v>750</v>
      </c>
      <c r="AG130" s="3">
        <v>1</v>
      </c>
      <c r="AO130" s="3">
        <v>65</v>
      </c>
      <c r="AP130" s="20">
        <v>9.5</v>
      </c>
    </row>
    <row r="131" spans="1:42" x14ac:dyDescent="0.3">
      <c r="A131" s="3" t="s">
        <v>1212</v>
      </c>
      <c r="B131" s="3" t="s">
        <v>886</v>
      </c>
      <c r="C131" s="3" t="s">
        <v>1211</v>
      </c>
      <c r="D131" s="3" t="s">
        <v>1210</v>
      </c>
      <c r="E131" s="3" t="s">
        <v>1209</v>
      </c>
      <c r="F131" s="3" t="s">
        <v>0</v>
      </c>
      <c r="G131" s="4">
        <v>999</v>
      </c>
      <c r="H131" s="4">
        <v>9.99</v>
      </c>
      <c r="I131" s="16">
        <f t="shared" si="2"/>
        <v>9.99</v>
      </c>
      <c r="J131" s="49" t="s">
        <v>2238</v>
      </c>
      <c r="K131" s="3" t="s">
        <v>833</v>
      </c>
      <c r="L131" s="3" t="s">
        <v>1208</v>
      </c>
      <c r="M131" s="3">
        <v>303456410</v>
      </c>
      <c r="N131" s="3">
        <v>3000</v>
      </c>
      <c r="O131" s="3">
        <v>25000</v>
      </c>
      <c r="R131" s="3" t="s">
        <v>1190</v>
      </c>
      <c r="S131" s="3">
        <v>82</v>
      </c>
      <c r="T131" s="3" t="s">
        <v>722</v>
      </c>
      <c r="W131" s="3" t="s">
        <v>629</v>
      </c>
      <c r="Y131" s="3" t="s">
        <v>628</v>
      </c>
      <c r="Z131" s="3" t="s">
        <v>627</v>
      </c>
      <c r="AA131" s="3" t="s">
        <v>56</v>
      </c>
      <c r="AB131" s="3" t="s">
        <v>799</v>
      </c>
      <c r="AC131" s="3" t="s">
        <v>821</v>
      </c>
      <c r="AD131" s="3">
        <v>525</v>
      </c>
      <c r="AE131" s="3">
        <v>525</v>
      </c>
      <c r="AG131" s="3">
        <v>1</v>
      </c>
      <c r="AO131" s="3">
        <v>50</v>
      </c>
      <c r="AP131" s="20">
        <v>8</v>
      </c>
    </row>
    <row r="132" spans="1:42" x14ac:dyDescent="0.3">
      <c r="A132" s="3" t="s">
        <v>1207</v>
      </c>
      <c r="B132" s="3" t="s">
        <v>864</v>
      </c>
      <c r="C132" s="3" t="s">
        <v>1206</v>
      </c>
      <c r="D132" s="3" t="s">
        <v>1205</v>
      </c>
      <c r="E132" s="3" t="s">
        <v>1204</v>
      </c>
      <c r="F132" s="3" t="s">
        <v>0</v>
      </c>
      <c r="G132" s="4">
        <v>999</v>
      </c>
      <c r="H132" s="4">
        <v>9.35</v>
      </c>
      <c r="I132" s="16">
        <v>9.35</v>
      </c>
      <c r="J132" s="49" t="s">
        <v>2237</v>
      </c>
      <c r="K132" s="3" t="s">
        <v>833</v>
      </c>
      <c r="L132" s="3" t="s">
        <v>1203</v>
      </c>
      <c r="M132" s="3">
        <v>303471324</v>
      </c>
      <c r="N132" s="3">
        <v>5000</v>
      </c>
      <c r="O132" s="3">
        <v>25000</v>
      </c>
      <c r="R132" s="3" t="s">
        <v>1190</v>
      </c>
      <c r="S132" s="3">
        <v>82</v>
      </c>
      <c r="T132" s="3" t="s">
        <v>678</v>
      </c>
      <c r="W132" s="3" t="s">
        <v>642</v>
      </c>
      <c r="Y132" s="3" t="s">
        <v>628</v>
      </c>
      <c r="Z132" s="3" t="s">
        <v>627</v>
      </c>
      <c r="AA132" s="3" t="s">
        <v>65</v>
      </c>
      <c r="AB132" s="3" t="s">
        <v>678</v>
      </c>
      <c r="AC132" s="3" t="s">
        <v>821</v>
      </c>
      <c r="AD132" s="3">
        <v>750</v>
      </c>
      <c r="AE132" s="3">
        <v>750</v>
      </c>
      <c r="AG132" s="3">
        <v>1</v>
      </c>
      <c r="AO132" s="3">
        <v>65</v>
      </c>
      <c r="AP132" s="20">
        <v>9.5</v>
      </c>
    </row>
    <row r="133" spans="1:42" x14ac:dyDescent="0.3">
      <c r="A133" s="3" t="s">
        <v>1202</v>
      </c>
      <c r="B133" s="3" t="s">
        <v>886</v>
      </c>
      <c r="C133" s="3" t="s">
        <v>1201</v>
      </c>
      <c r="D133" s="3" t="s">
        <v>1200</v>
      </c>
      <c r="E133" s="3" t="s">
        <v>1199</v>
      </c>
      <c r="F133" s="3" t="s">
        <v>0</v>
      </c>
      <c r="G133" s="4">
        <v>756</v>
      </c>
      <c r="H133" s="4">
        <v>7.48</v>
      </c>
      <c r="I133" s="16">
        <v>7.48</v>
      </c>
      <c r="J133" s="49" t="s">
        <v>2237</v>
      </c>
      <c r="K133" s="3" t="s">
        <v>1198</v>
      </c>
      <c r="L133" s="3" t="s">
        <v>1197</v>
      </c>
      <c r="M133" s="3">
        <v>303456405</v>
      </c>
      <c r="N133" s="3">
        <v>2700</v>
      </c>
      <c r="O133" s="3">
        <v>2500</v>
      </c>
      <c r="R133" s="3" t="s">
        <v>1190</v>
      </c>
      <c r="S133" s="3">
        <v>82</v>
      </c>
      <c r="T133" s="3" t="s">
        <v>626</v>
      </c>
      <c r="W133" s="3" t="s">
        <v>642</v>
      </c>
      <c r="Y133" s="3" t="s">
        <v>628</v>
      </c>
      <c r="Z133" s="3" t="s">
        <v>627</v>
      </c>
      <c r="AA133" s="3" t="s">
        <v>65</v>
      </c>
      <c r="AB133" s="3" t="s">
        <v>626</v>
      </c>
      <c r="AC133" s="3" t="s">
        <v>821</v>
      </c>
      <c r="AD133" s="3">
        <v>650</v>
      </c>
      <c r="AE133" s="3">
        <v>650</v>
      </c>
      <c r="AG133" s="3">
        <v>1</v>
      </c>
      <c r="AO133" s="3">
        <v>65</v>
      </c>
      <c r="AP133" s="20">
        <v>8</v>
      </c>
    </row>
    <row r="134" spans="1:42" x14ac:dyDescent="0.3">
      <c r="A134" s="3" t="s">
        <v>1196</v>
      </c>
      <c r="B134" s="3" t="s">
        <v>886</v>
      </c>
      <c r="C134" s="3" t="s">
        <v>1195</v>
      </c>
      <c r="D134" s="3" t="s">
        <v>1194</v>
      </c>
      <c r="E134" s="3" t="s">
        <v>1193</v>
      </c>
      <c r="F134" s="3" t="s">
        <v>0</v>
      </c>
      <c r="G134" s="4">
        <v>877</v>
      </c>
      <c r="H134" s="4">
        <v>8.77</v>
      </c>
      <c r="I134" s="16">
        <f t="shared" si="2"/>
        <v>8.77</v>
      </c>
      <c r="J134" s="49" t="s">
        <v>2238</v>
      </c>
      <c r="K134" s="3" t="s">
        <v>1192</v>
      </c>
      <c r="L134" s="3" t="s">
        <v>1191</v>
      </c>
      <c r="M134" s="3">
        <v>303456407</v>
      </c>
      <c r="N134" s="3">
        <v>5000</v>
      </c>
      <c r="O134" s="3">
        <v>25000</v>
      </c>
      <c r="R134" s="3" t="s">
        <v>1190</v>
      </c>
      <c r="S134" s="3">
        <v>82</v>
      </c>
      <c r="T134" s="3" t="s">
        <v>678</v>
      </c>
      <c r="W134" s="3" t="s">
        <v>642</v>
      </c>
      <c r="Y134" s="3" t="s">
        <v>628</v>
      </c>
      <c r="Z134" s="3" t="s">
        <v>627</v>
      </c>
      <c r="AA134" s="3" t="s">
        <v>56</v>
      </c>
      <c r="AB134" s="3" t="s">
        <v>678</v>
      </c>
      <c r="AC134" s="3" t="s">
        <v>821</v>
      </c>
      <c r="AD134" s="3">
        <v>525</v>
      </c>
      <c r="AE134" s="3">
        <v>525</v>
      </c>
      <c r="AG134" s="3">
        <v>1</v>
      </c>
      <c r="AO134" s="3">
        <v>50</v>
      </c>
      <c r="AP134" s="20">
        <v>6.5</v>
      </c>
    </row>
    <row r="135" spans="1:42" hidden="1" x14ac:dyDescent="0.3">
      <c r="A135" s="3" t="s">
        <v>1189</v>
      </c>
      <c r="B135" s="3" t="s">
        <v>899</v>
      </c>
      <c r="C135" s="3" t="s">
        <v>1188</v>
      </c>
      <c r="D135" s="3" t="s">
        <v>1187</v>
      </c>
      <c r="E135" s="3" t="s">
        <v>1186</v>
      </c>
      <c r="F135" s="3" t="s">
        <v>653</v>
      </c>
      <c r="G135" s="4">
        <v>795</v>
      </c>
      <c r="H135" s="4">
        <v>7.95</v>
      </c>
      <c r="I135" s="16"/>
      <c r="J135" s="49" t="s">
        <v>2239</v>
      </c>
      <c r="K135" s="3" t="s">
        <v>1185</v>
      </c>
      <c r="L135" s="3" t="s">
        <v>1184</v>
      </c>
      <c r="M135" s="3">
        <v>206344883</v>
      </c>
      <c r="N135" s="3">
        <v>2700</v>
      </c>
      <c r="O135" s="3">
        <v>25000</v>
      </c>
      <c r="Q135" s="3" t="s">
        <v>631</v>
      </c>
      <c r="R135" s="3" t="s">
        <v>630</v>
      </c>
      <c r="S135" s="3">
        <v>80</v>
      </c>
      <c r="T135" s="3" t="s">
        <v>626</v>
      </c>
      <c r="W135" s="3" t="s">
        <v>629</v>
      </c>
      <c r="X135" s="3" t="s">
        <v>641</v>
      </c>
      <c r="Y135" s="3" t="s">
        <v>628</v>
      </c>
      <c r="Z135" s="3" t="s">
        <v>1008</v>
      </c>
      <c r="AA135" s="3" t="s">
        <v>65</v>
      </c>
      <c r="AB135" s="3" t="s">
        <v>626</v>
      </c>
      <c r="AC135" s="3" t="s">
        <v>821</v>
      </c>
      <c r="AD135" s="3">
        <v>650</v>
      </c>
      <c r="AE135" s="3">
        <v>650</v>
      </c>
      <c r="AF135" s="3">
        <v>4</v>
      </c>
      <c r="AG135" s="3">
        <v>4</v>
      </c>
      <c r="AO135" s="3">
        <v>65</v>
      </c>
      <c r="AP135" s="20">
        <v>10.5</v>
      </c>
    </row>
    <row r="136" spans="1:42" hidden="1" x14ac:dyDescent="0.3">
      <c r="A136" s="3" t="s">
        <v>1183</v>
      </c>
      <c r="B136" s="3" t="s">
        <v>959</v>
      </c>
      <c r="C136" s="3" t="s">
        <v>1182</v>
      </c>
      <c r="D136" s="3" t="s">
        <v>1181</v>
      </c>
      <c r="E136" s="3" t="s">
        <v>1180</v>
      </c>
      <c r="F136" s="3" t="s">
        <v>653</v>
      </c>
      <c r="G136" s="4">
        <v>1695</v>
      </c>
      <c r="H136" s="4">
        <v>16.95</v>
      </c>
      <c r="I136" s="16"/>
      <c r="J136" s="49" t="s">
        <v>2239</v>
      </c>
      <c r="K136" s="3" t="s">
        <v>1179</v>
      </c>
      <c r="L136" s="3" t="s">
        <v>1178</v>
      </c>
      <c r="M136" s="3">
        <v>206344909</v>
      </c>
      <c r="N136" s="3">
        <v>2700</v>
      </c>
      <c r="O136" s="3">
        <v>25000</v>
      </c>
      <c r="Q136" s="3" t="s">
        <v>631</v>
      </c>
      <c r="R136" s="3" t="s">
        <v>630</v>
      </c>
      <c r="S136" s="3">
        <v>80</v>
      </c>
      <c r="T136" s="3" t="s">
        <v>626</v>
      </c>
      <c r="W136" s="3" t="s">
        <v>629</v>
      </c>
      <c r="X136" s="3" t="s">
        <v>641</v>
      </c>
      <c r="Y136" s="3" t="s">
        <v>628</v>
      </c>
      <c r="Z136" s="3" t="s">
        <v>1008</v>
      </c>
      <c r="AA136" s="3" t="s">
        <v>65</v>
      </c>
      <c r="AB136" s="3" t="s">
        <v>626</v>
      </c>
      <c r="AC136" s="3" t="s">
        <v>821</v>
      </c>
      <c r="AD136" s="3">
        <v>940</v>
      </c>
      <c r="AE136" s="3">
        <v>940</v>
      </c>
      <c r="AF136" s="3">
        <v>4</v>
      </c>
      <c r="AG136" s="3">
        <v>4</v>
      </c>
      <c r="AO136" s="3">
        <v>75</v>
      </c>
      <c r="AP136" s="20">
        <v>15</v>
      </c>
    </row>
    <row r="137" spans="1:42" hidden="1" x14ac:dyDescent="0.3">
      <c r="A137" s="3" t="s">
        <v>1177</v>
      </c>
      <c r="B137" s="3" t="s">
        <v>857</v>
      </c>
      <c r="C137" s="3" t="s">
        <v>1176</v>
      </c>
      <c r="D137" s="3" t="s">
        <v>1175</v>
      </c>
      <c r="E137" s="3" t="s">
        <v>1174</v>
      </c>
      <c r="F137" s="3" t="s">
        <v>995</v>
      </c>
      <c r="G137" s="4">
        <v>997</v>
      </c>
      <c r="H137" s="4">
        <v>9.9700000000000006</v>
      </c>
      <c r="I137" s="16"/>
      <c r="J137" s="49" t="s">
        <v>2239</v>
      </c>
      <c r="K137" s="3" t="s">
        <v>1017</v>
      </c>
      <c r="L137" s="3" t="s">
        <v>1173</v>
      </c>
      <c r="M137" s="3">
        <v>301619619</v>
      </c>
      <c r="N137" s="3">
        <v>2700</v>
      </c>
      <c r="O137" s="3">
        <v>25000</v>
      </c>
      <c r="Q137" s="3" t="s">
        <v>631</v>
      </c>
      <c r="R137" s="3" t="s">
        <v>630</v>
      </c>
      <c r="S137" s="3">
        <v>80</v>
      </c>
      <c r="T137" s="3" t="s">
        <v>626</v>
      </c>
      <c r="W137" s="3" t="s">
        <v>629</v>
      </c>
      <c r="X137" s="3" t="s">
        <v>1082</v>
      </c>
      <c r="Y137" s="3" t="s">
        <v>1081</v>
      </c>
      <c r="Z137" s="3" t="s">
        <v>776</v>
      </c>
      <c r="AA137" s="3" t="s">
        <v>815</v>
      </c>
      <c r="AB137" s="3" t="s">
        <v>626</v>
      </c>
      <c r="AC137" s="3" t="s">
        <v>821</v>
      </c>
      <c r="AD137" s="3">
        <v>280</v>
      </c>
      <c r="AE137" s="3">
        <v>280</v>
      </c>
      <c r="AF137" s="3">
        <v>1</v>
      </c>
      <c r="AG137" s="3">
        <v>1</v>
      </c>
      <c r="AO137" s="3">
        <v>25</v>
      </c>
      <c r="AP137" s="20">
        <v>4</v>
      </c>
    </row>
    <row r="138" spans="1:42" x14ac:dyDescent="0.3">
      <c r="A138" s="3" t="s">
        <v>1172</v>
      </c>
      <c r="B138" s="3" t="s">
        <v>899</v>
      </c>
      <c r="C138" s="3" t="s">
        <v>1171</v>
      </c>
      <c r="D138" s="3" t="s">
        <v>1170</v>
      </c>
      <c r="E138" s="3" t="s">
        <v>1169</v>
      </c>
      <c r="F138" s="3" t="s">
        <v>995</v>
      </c>
      <c r="G138" s="4">
        <v>3997</v>
      </c>
      <c r="H138" s="4">
        <v>39.97</v>
      </c>
      <c r="I138" s="16">
        <f t="shared" si="2"/>
        <v>39.97</v>
      </c>
      <c r="J138" s="49" t="s">
        <v>2238</v>
      </c>
      <c r="K138" s="3" t="s">
        <v>1133</v>
      </c>
      <c r="L138" s="3" t="s">
        <v>1168</v>
      </c>
      <c r="M138" s="3">
        <v>302248220</v>
      </c>
      <c r="N138" s="3">
        <v>4000</v>
      </c>
      <c r="O138" s="3">
        <v>25000</v>
      </c>
      <c r="Q138" s="3" t="s">
        <v>631</v>
      </c>
      <c r="R138" s="3" t="s">
        <v>630</v>
      </c>
      <c r="S138" s="3">
        <v>80</v>
      </c>
      <c r="T138" s="3" t="s">
        <v>722</v>
      </c>
      <c r="W138" s="3" t="s">
        <v>629</v>
      </c>
      <c r="X138" s="3" t="s">
        <v>641</v>
      </c>
      <c r="Y138" s="3" t="s">
        <v>628</v>
      </c>
      <c r="Z138" s="3" t="s">
        <v>776</v>
      </c>
      <c r="AA138" s="3" t="s">
        <v>65</v>
      </c>
      <c r="AB138" s="3" t="s">
        <v>721</v>
      </c>
      <c r="AC138" s="3" t="s">
        <v>821</v>
      </c>
      <c r="AD138" s="3">
        <v>4000</v>
      </c>
      <c r="AE138" s="3">
        <v>4000</v>
      </c>
      <c r="AF138" s="3">
        <v>6</v>
      </c>
      <c r="AG138" s="3">
        <v>6</v>
      </c>
      <c r="AO138" s="3">
        <v>65</v>
      </c>
      <c r="AP138" s="20">
        <v>9</v>
      </c>
    </row>
    <row r="139" spans="1:42" x14ac:dyDescent="0.3">
      <c r="A139" s="3" t="s">
        <v>1167</v>
      </c>
      <c r="B139" s="3" t="s">
        <v>845</v>
      </c>
      <c r="C139" s="3" t="s">
        <v>1166</v>
      </c>
      <c r="D139" s="3" t="s">
        <v>1165</v>
      </c>
      <c r="E139" s="3" t="s">
        <v>1164</v>
      </c>
      <c r="F139" s="3" t="s">
        <v>995</v>
      </c>
      <c r="G139" s="4">
        <v>979</v>
      </c>
      <c r="H139" s="4">
        <v>8.56</v>
      </c>
      <c r="I139" s="16">
        <v>8.56</v>
      </c>
      <c r="J139" s="49" t="s">
        <v>2237</v>
      </c>
      <c r="K139" s="3" t="s">
        <v>1163</v>
      </c>
      <c r="L139" s="3" t="s">
        <v>1162</v>
      </c>
      <c r="M139" s="3">
        <v>301619616</v>
      </c>
      <c r="N139" s="3">
        <v>2700</v>
      </c>
      <c r="O139" s="3">
        <v>25000</v>
      </c>
      <c r="Q139" s="3" t="s">
        <v>631</v>
      </c>
      <c r="R139" s="3" t="s">
        <v>630</v>
      </c>
      <c r="S139" s="3">
        <v>80</v>
      </c>
      <c r="T139" s="3" t="s">
        <v>626</v>
      </c>
      <c r="W139" s="3" t="s">
        <v>629</v>
      </c>
      <c r="X139" s="3" t="s">
        <v>641</v>
      </c>
      <c r="Y139" s="3" t="s">
        <v>628</v>
      </c>
      <c r="Z139" s="3" t="s">
        <v>776</v>
      </c>
      <c r="AA139" s="3" t="s">
        <v>991</v>
      </c>
      <c r="AB139" s="3" t="s">
        <v>626</v>
      </c>
      <c r="AC139" s="3" t="s">
        <v>821</v>
      </c>
      <c r="AD139" s="3">
        <v>450</v>
      </c>
      <c r="AE139" s="3">
        <v>450</v>
      </c>
      <c r="AF139" s="3">
        <v>1</v>
      </c>
      <c r="AG139" s="3">
        <v>1</v>
      </c>
      <c r="AO139" s="3">
        <v>45</v>
      </c>
      <c r="AP139" s="20">
        <v>6</v>
      </c>
    </row>
    <row r="140" spans="1:42" x14ac:dyDescent="0.3">
      <c r="A140" s="3" t="s">
        <v>1161</v>
      </c>
      <c r="B140" s="3" t="s">
        <v>899</v>
      </c>
      <c r="C140" s="3" t="s">
        <v>1160</v>
      </c>
      <c r="D140" s="3" t="s">
        <v>1159</v>
      </c>
      <c r="E140" s="3" t="s">
        <v>1158</v>
      </c>
      <c r="F140" s="3" t="s">
        <v>634</v>
      </c>
      <c r="G140" s="4">
        <v>1097</v>
      </c>
      <c r="H140" s="4">
        <v>7.97</v>
      </c>
      <c r="I140" s="16">
        <v>7.97</v>
      </c>
      <c r="J140" s="49" t="s">
        <v>2237</v>
      </c>
      <c r="K140" s="3" t="s">
        <v>1157</v>
      </c>
      <c r="L140" s="3" t="s">
        <v>1156</v>
      </c>
      <c r="M140" s="3">
        <v>302187930</v>
      </c>
      <c r="N140" s="3">
        <v>5000</v>
      </c>
      <c r="O140" s="3">
        <v>25000</v>
      </c>
      <c r="Q140" s="3" t="s">
        <v>631</v>
      </c>
      <c r="R140" s="3" t="s">
        <v>630</v>
      </c>
      <c r="S140" s="3">
        <v>80</v>
      </c>
      <c r="T140" s="3" t="s">
        <v>678</v>
      </c>
      <c r="W140" s="3" t="s">
        <v>629</v>
      </c>
      <c r="X140" s="3" t="s">
        <v>641</v>
      </c>
      <c r="Y140" s="3" t="s">
        <v>628</v>
      </c>
      <c r="Z140" s="3" t="s">
        <v>776</v>
      </c>
      <c r="AA140" s="3" t="s">
        <v>65</v>
      </c>
      <c r="AB140" s="3" t="s">
        <v>722</v>
      </c>
      <c r="AC140" s="3" t="s">
        <v>821</v>
      </c>
      <c r="AD140" s="3">
        <v>650</v>
      </c>
      <c r="AE140" s="3">
        <v>650</v>
      </c>
      <c r="AF140" s="3">
        <v>1</v>
      </c>
      <c r="AG140" s="3">
        <v>1</v>
      </c>
      <c r="AO140" s="3">
        <v>65</v>
      </c>
      <c r="AP140" s="20">
        <v>65</v>
      </c>
    </row>
    <row r="141" spans="1:42" x14ac:dyDescent="0.3">
      <c r="A141" s="3" t="s">
        <v>1155</v>
      </c>
      <c r="B141" s="3" t="s">
        <v>899</v>
      </c>
      <c r="C141" s="3" t="s">
        <v>1154</v>
      </c>
      <c r="D141" s="3" t="s">
        <v>1153</v>
      </c>
      <c r="E141" s="3" t="s">
        <v>1152</v>
      </c>
      <c r="F141" s="3" t="s">
        <v>653</v>
      </c>
      <c r="G141" s="4">
        <v>1997</v>
      </c>
      <c r="H141" s="4">
        <v>19.97</v>
      </c>
      <c r="I141" s="16">
        <f t="shared" si="2"/>
        <v>19.97</v>
      </c>
      <c r="J141" s="49" t="s">
        <v>2238</v>
      </c>
      <c r="K141" s="3" t="s">
        <v>1151</v>
      </c>
      <c r="L141" s="3" t="s">
        <v>1150</v>
      </c>
      <c r="M141" s="3">
        <v>301226907</v>
      </c>
      <c r="N141" s="3">
        <v>2700</v>
      </c>
      <c r="O141" s="3">
        <v>25000</v>
      </c>
      <c r="Q141" s="3" t="s">
        <v>631</v>
      </c>
      <c r="R141" s="3" t="s">
        <v>630</v>
      </c>
      <c r="S141" s="3">
        <v>90</v>
      </c>
      <c r="T141" s="3" t="s">
        <v>626</v>
      </c>
      <c r="W141" s="3" t="s">
        <v>642</v>
      </c>
      <c r="X141" s="3" t="s">
        <v>641</v>
      </c>
      <c r="Y141" s="3" t="s">
        <v>628</v>
      </c>
      <c r="Z141" s="3" t="s">
        <v>776</v>
      </c>
      <c r="AA141" s="3" t="s">
        <v>184</v>
      </c>
      <c r="AB141" s="3" t="s">
        <v>626</v>
      </c>
      <c r="AC141" s="3" t="s">
        <v>821</v>
      </c>
      <c r="AD141" s="3">
        <v>1100</v>
      </c>
      <c r="AE141" s="3">
        <v>1100</v>
      </c>
      <c r="AF141" s="3">
        <v>2</v>
      </c>
      <c r="AG141" s="3">
        <v>2</v>
      </c>
      <c r="AO141" s="3">
        <v>85</v>
      </c>
      <c r="AP141" s="20">
        <v>16</v>
      </c>
    </row>
    <row r="142" spans="1:42" x14ac:dyDescent="0.3">
      <c r="A142" s="3" t="s">
        <v>1149</v>
      </c>
      <c r="B142" s="3" t="s">
        <v>886</v>
      </c>
      <c r="C142" s="3" t="s">
        <v>1148</v>
      </c>
      <c r="D142" s="3" t="s">
        <v>1147</v>
      </c>
      <c r="E142" s="3" t="s">
        <v>1146</v>
      </c>
      <c r="F142" s="3" t="s">
        <v>995</v>
      </c>
      <c r="G142" s="4">
        <v>1299</v>
      </c>
      <c r="H142" s="4">
        <v>11.99</v>
      </c>
      <c r="I142" s="16">
        <v>11.99</v>
      </c>
      <c r="J142" s="49" t="s">
        <v>2237</v>
      </c>
      <c r="K142" s="3" t="s">
        <v>1145</v>
      </c>
      <c r="L142" s="3" t="s">
        <v>1144</v>
      </c>
      <c r="M142" s="3">
        <v>301619617</v>
      </c>
      <c r="N142" s="3">
        <v>3000</v>
      </c>
      <c r="O142" s="3">
        <v>25000</v>
      </c>
      <c r="Q142" s="3" t="s">
        <v>631</v>
      </c>
      <c r="R142" s="3" t="s">
        <v>630</v>
      </c>
      <c r="S142" s="3">
        <v>80</v>
      </c>
      <c r="T142" s="3" t="s">
        <v>722</v>
      </c>
      <c r="W142" s="3" t="s">
        <v>629</v>
      </c>
      <c r="X142" s="3" t="s">
        <v>641</v>
      </c>
      <c r="Y142" s="3" t="s">
        <v>628</v>
      </c>
      <c r="Z142" s="3" t="s">
        <v>776</v>
      </c>
      <c r="AA142" s="3" t="s">
        <v>1</v>
      </c>
      <c r="AB142" s="3" t="s">
        <v>722</v>
      </c>
      <c r="AC142" s="3" t="s">
        <v>821</v>
      </c>
      <c r="AD142" s="3">
        <v>1200</v>
      </c>
      <c r="AE142" s="3">
        <v>1200</v>
      </c>
      <c r="AF142" s="3">
        <v>1</v>
      </c>
      <c r="AG142" s="3">
        <v>1</v>
      </c>
      <c r="AO142" s="3">
        <v>85</v>
      </c>
      <c r="AP142" s="20">
        <v>16.5</v>
      </c>
    </row>
    <row r="143" spans="1:42" x14ac:dyDescent="0.3">
      <c r="A143" s="3" t="s">
        <v>1143</v>
      </c>
      <c r="B143" s="3" t="s">
        <v>845</v>
      </c>
      <c r="C143" s="3" t="s">
        <v>1142</v>
      </c>
      <c r="D143" s="3" t="s">
        <v>1141</v>
      </c>
      <c r="E143" s="3" t="s">
        <v>1140</v>
      </c>
      <c r="F143" s="3" t="s">
        <v>995</v>
      </c>
      <c r="G143" s="4">
        <v>638</v>
      </c>
      <c r="H143" s="4">
        <v>4.3600000000000003</v>
      </c>
      <c r="I143" s="16">
        <v>4.3600000000000003</v>
      </c>
      <c r="J143" s="49" t="s">
        <v>2237</v>
      </c>
      <c r="K143" s="3" t="s">
        <v>1139</v>
      </c>
      <c r="L143" s="3" t="s">
        <v>1138</v>
      </c>
      <c r="M143" s="3">
        <v>301619620</v>
      </c>
      <c r="N143" s="3">
        <v>3000</v>
      </c>
      <c r="O143" s="3">
        <v>25000</v>
      </c>
      <c r="Q143" s="3" t="s">
        <v>631</v>
      </c>
      <c r="R143" s="3" t="s">
        <v>630</v>
      </c>
      <c r="S143" s="3">
        <v>80</v>
      </c>
      <c r="T143" s="3" t="s">
        <v>722</v>
      </c>
      <c r="W143" s="3" t="s">
        <v>629</v>
      </c>
      <c r="X143" s="3" t="s">
        <v>641</v>
      </c>
      <c r="Y143" s="3" t="s">
        <v>628</v>
      </c>
      <c r="Z143" s="3" t="s">
        <v>776</v>
      </c>
      <c r="AA143" s="3" t="s">
        <v>56</v>
      </c>
      <c r="AB143" s="3" t="s">
        <v>722</v>
      </c>
      <c r="AC143" s="3" t="s">
        <v>821</v>
      </c>
      <c r="AD143" s="3">
        <v>525</v>
      </c>
      <c r="AE143" s="3">
        <v>525</v>
      </c>
      <c r="AF143" s="3">
        <v>1</v>
      </c>
      <c r="AG143" s="3">
        <v>1</v>
      </c>
      <c r="AO143" s="3">
        <v>50</v>
      </c>
      <c r="AP143" s="20">
        <v>6.5</v>
      </c>
    </row>
    <row r="144" spans="1:42" x14ac:dyDescent="0.3">
      <c r="A144" s="3" t="s">
        <v>1137</v>
      </c>
      <c r="B144" s="3" t="s">
        <v>886</v>
      </c>
      <c r="C144" s="3" t="s">
        <v>1136</v>
      </c>
      <c r="D144" s="3" t="s">
        <v>1135</v>
      </c>
      <c r="E144" s="3" t="s">
        <v>1134</v>
      </c>
      <c r="F144" s="3" t="s">
        <v>995</v>
      </c>
      <c r="G144" s="4">
        <v>3997</v>
      </c>
      <c r="H144" s="4">
        <v>39.97</v>
      </c>
      <c r="I144" s="16">
        <f t="shared" si="2"/>
        <v>39.97</v>
      </c>
      <c r="J144" s="49" t="s">
        <v>2238</v>
      </c>
      <c r="K144" s="3" t="s">
        <v>1133</v>
      </c>
      <c r="L144" s="3" t="s">
        <v>1132</v>
      </c>
      <c r="M144" s="3">
        <v>301619621</v>
      </c>
      <c r="N144" s="3">
        <v>3000</v>
      </c>
      <c r="O144" s="3">
        <v>25000</v>
      </c>
      <c r="Q144" s="3" t="s">
        <v>631</v>
      </c>
      <c r="R144" s="3" t="s">
        <v>630</v>
      </c>
      <c r="S144" s="3">
        <v>80</v>
      </c>
      <c r="T144" s="3" t="s">
        <v>722</v>
      </c>
      <c r="W144" s="3" t="s">
        <v>629</v>
      </c>
      <c r="X144" s="3" t="s">
        <v>641</v>
      </c>
      <c r="Y144" s="3" t="s">
        <v>628</v>
      </c>
      <c r="Z144" s="3" t="s">
        <v>776</v>
      </c>
      <c r="AA144" s="3" t="s">
        <v>56</v>
      </c>
      <c r="AB144" s="3" t="s">
        <v>722</v>
      </c>
      <c r="AC144" s="3" t="s">
        <v>821</v>
      </c>
      <c r="AD144" s="3">
        <v>525</v>
      </c>
      <c r="AE144" s="3">
        <v>525</v>
      </c>
      <c r="AF144" s="3">
        <v>6</v>
      </c>
      <c r="AG144" s="3">
        <v>6</v>
      </c>
      <c r="AO144" s="3">
        <v>50</v>
      </c>
      <c r="AP144" s="20">
        <v>6.5</v>
      </c>
    </row>
    <row r="145" spans="1:43" hidden="1" x14ac:dyDescent="0.3">
      <c r="A145" s="3" t="s">
        <v>1131</v>
      </c>
      <c r="B145" s="3" t="s">
        <v>901</v>
      </c>
      <c r="C145" s="3" t="s">
        <v>1130</v>
      </c>
      <c r="D145" s="3" t="s">
        <v>1129</v>
      </c>
      <c r="E145" s="3" t="s">
        <v>1128</v>
      </c>
      <c r="F145" s="3" t="s">
        <v>653</v>
      </c>
      <c r="G145" s="4">
        <v>2245</v>
      </c>
      <c r="H145" s="4">
        <v>22.45</v>
      </c>
      <c r="I145" s="16"/>
      <c r="J145" s="49" t="s">
        <v>2239</v>
      </c>
      <c r="K145" s="3" t="s">
        <v>1127</v>
      </c>
      <c r="L145" s="3" t="s">
        <v>1126</v>
      </c>
      <c r="M145" s="3">
        <v>206344874</v>
      </c>
      <c r="N145" s="3">
        <v>2700</v>
      </c>
      <c r="O145" s="3">
        <v>25000</v>
      </c>
      <c r="Q145" s="3" t="s">
        <v>631</v>
      </c>
      <c r="R145" s="3" t="s">
        <v>630</v>
      </c>
      <c r="S145" s="3">
        <v>80</v>
      </c>
      <c r="T145" s="3" t="s">
        <v>626</v>
      </c>
      <c r="W145" s="3" t="s">
        <v>629</v>
      </c>
      <c r="X145" s="3" t="s">
        <v>641</v>
      </c>
      <c r="Y145" s="3" t="s">
        <v>628</v>
      </c>
      <c r="Z145" s="3" t="s">
        <v>1008</v>
      </c>
      <c r="AA145" s="3" t="s">
        <v>184</v>
      </c>
      <c r="AB145" s="3" t="s">
        <v>626</v>
      </c>
      <c r="AC145" s="3" t="s">
        <v>821</v>
      </c>
      <c r="AD145" s="3">
        <v>940</v>
      </c>
      <c r="AE145" s="3">
        <v>940</v>
      </c>
      <c r="AF145" s="3">
        <v>4</v>
      </c>
      <c r="AG145" s="3">
        <v>4</v>
      </c>
      <c r="AO145" s="3">
        <v>75</v>
      </c>
      <c r="AP145" s="20">
        <v>13.5</v>
      </c>
    </row>
    <row r="146" spans="1:43" hidden="1" x14ac:dyDescent="0.3">
      <c r="A146" s="3" t="s">
        <v>1125</v>
      </c>
      <c r="B146" s="3" t="s">
        <v>901</v>
      </c>
      <c r="C146" s="3" t="s">
        <v>1124</v>
      </c>
      <c r="D146" s="3" t="s">
        <v>1123</v>
      </c>
      <c r="E146" s="3" t="s">
        <v>1122</v>
      </c>
      <c r="F146" s="3" t="s">
        <v>371</v>
      </c>
      <c r="G146" s="4">
        <v>1197</v>
      </c>
      <c r="H146" s="4">
        <v>11.97</v>
      </c>
      <c r="I146" s="16"/>
      <c r="J146" s="49" t="s">
        <v>2239</v>
      </c>
      <c r="K146" s="3" t="s">
        <v>1121</v>
      </c>
      <c r="L146" s="3" t="s">
        <v>1120</v>
      </c>
      <c r="M146" s="3">
        <v>302203132</v>
      </c>
      <c r="N146" s="3">
        <v>5000</v>
      </c>
      <c r="O146" s="3">
        <v>25000</v>
      </c>
      <c r="Q146" s="3" t="s">
        <v>631</v>
      </c>
      <c r="R146" s="3" t="s">
        <v>630</v>
      </c>
      <c r="S146" s="3">
        <v>90</v>
      </c>
      <c r="T146" s="3" t="s">
        <v>678</v>
      </c>
      <c r="W146" s="3" t="s">
        <v>642</v>
      </c>
      <c r="X146" s="3" t="s">
        <v>641</v>
      </c>
      <c r="Y146" s="3" t="s">
        <v>628</v>
      </c>
      <c r="Z146" s="3" t="s">
        <v>1008</v>
      </c>
      <c r="AA146" s="3" t="s">
        <v>65</v>
      </c>
      <c r="AB146" s="3" t="s">
        <v>678</v>
      </c>
      <c r="AC146" s="3" t="s">
        <v>821</v>
      </c>
      <c r="AD146" s="3">
        <v>1600</v>
      </c>
      <c r="AE146" s="3">
        <v>1600</v>
      </c>
      <c r="AF146" s="3">
        <v>1</v>
      </c>
      <c r="AG146" s="3">
        <v>1</v>
      </c>
      <c r="AO146" s="3">
        <v>100</v>
      </c>
      <c r="AP146" s="20">
        <v>15</v>
      </c>
    </row>
    <row r="147" spans="1:43" hidden="1" x14ac:dyDescent="0.3">
      <c r="A147" s="3" t="s">
        <v>1119</v>
      </c>
      <c r="B147" s="3" t="s">
        <v>886</v>
      </c>
      <c r="C147" s="3" t="s">
        <v>1118</v>
      </c>
      <c r="D147" s="3" t="s">
        <v>1117</v>
      </c>
      <c r="E147" s="3" t="s">
        <v>1116</v>
      </c>
      <c r="F147" s="3" t="s">
        <v>1076</v>
      </c>
      <c r="G147" s="4">
        <v>4118</v>
      </c>
      <c r="H147" s="4">
        <v>41.18</v>
      </c>
      <c r="I147" s="16"/>
      <c r="J147" s="49" t="s">
        <v>2239</v>
      </c>
      <c r="K147" s="3" t="s">
        <v>1115</v>
      </c>
      <c r="L147" s="3" t="s">
        <v>1114</v>
      </c>
      <c r="M147" s="3">
        <v>301279487</v>
      </c>
      <c r="N147" s="3">
        <v>2700</v>
      </c>
      <c r="O147" s="3">
        <v>22.8</v>
      </c>
      <c r="Q147" s="3" t="s">
        <v>631</v>
      </c>
      <c r="R147" s="3" t="s">
        <v>630</v>
      </c>
      <c r="S147" s="3">
        <v>80</v>
      </c>
      <c r="T147" s="3" t="s">
        <v>626</v>
      </c>
      <c r="W147" s="3" t="s">
        <v>629</v>
      </c>
      <c r="X147" s="3" t="s">
        <v>641</v>
      </c>
      <c r="Y147" s="3" t="s">
        <v>628</v>
      </c>
      <c r="Z147" s="3" t="s">
        <v>830</v>
      </c>
      <c r="AA147" s="3" t="s">
        <v>65</v>
      </c>
      <c r="AB147" s="3" t="s">
        <v>799</v>
      </c>
      <c r="AC147" s="3" t="s">
        <v>821</v>
      </c>
      <c r="AD147" s="3">
        <v>800</v>
      </c>
      <c r="AE147" s="3">
        <v>800</v>
      </c>
      <c r="AF147" s="3">
        <v>8</v>
      </c>
      <c r="AG147" s="3">
        <v>8</v>
      </c>
      <c r="AO147" s="3">
        <v>65</v>
      </c>
      <c r="AP147" s="20">
        <v>10</v>
      </c>
    </row>
    <row r="148" spans="1:43" hidden="1" x14ac:dyDescent="0.3">
      <c r="A148" s="3" t="s">
        <v>1113</v>
      </c>
      <c r="B148" s="3" t="s">
        <v>878</v>
      </c>
      <c r="C148" s="3" t="s">
        <v>1112</v>
      </c>
      <c r="D148" s="3" t="s">
        <v>1111</v>
      </c>
      <c r="E148" s="3" t="s">
        <v>1110</v>
      </c>
      <c r="F148" s="3" t="s">
        <v>653</v>
      </c>
      <c r="G148" s="4">
        <v>988</v>
      </c>
      <c r="H148" s="4">
        <v>9.8800000000000008</v>
      </c>
      <c r="I148" s="16"/>
      <c r="J148" s="49" t="s">
        <v>2239</v>
      </c>
      <c r="K148" s="3" t="s">
        <v>1109</v>
      </c>
      <c r="L148" s="3" t="s">
        <v>1108</v>
      </c>
      <c r="M148" s="3">
        <v>301663115</v>
      </c>
      <c r="N148" s="3">
        <v>2700</v>
      </c>
      <c r="O148" s="3">
        <v>25000</v>
      </c>
      <c r="Q148" s="3" t="s">
        <v>631</v>
      </c>
      <c r="R148" s="3" t="s">
        <v>630</v>
      </c>
      <c r="S148" s="3">
        <v>80</v>
      </c>
      <c r="T148" s="3" t="s">
        <v>626</v>
      </c>
      <c r="W148" s="3" t="s">
        <v>629</v>
      </c>
      <c r="X148" s="3" t="s">
        <v>641</v>
      </c>
      <c r="Y148" s="3" t="s">
        <v>628</v>
      </c>
      <c r="Z148" s="3" t="s">
        <v>1008</v>
      </c>
      <c r="AA148" s="3" t="s">
        <v>65</v>
      </c>
      <c r="AB148" s="3" t="s">
        <v>626</v>
      </c>
      <c r="AC148" s="3" t="s">
        <v>821</v>
      </c>
      <c r="AD148" s="3">
        <v>945</v>
      </c>
      <c r="AE148" s="3">
        <v>945</v>
      </c>
      <c r="AF148" s="3">
        <v>2</v>
      </c>
      <c r="AG148" s="3">
        <v>2</v>
      </c>
      <c r="AO148" s="3">
        <v>75</v>
      </c>
      <c r="AP148" s="20">
        <v>13.5</v>
      </c>
    </row>
    <row r="149" spans="1:43" hidden="1" x14ac:dyDescent="0.3">
      <c r="A149" s="3" t="s">
        <v>1107</v>
      </c>
      <c r="B149" s="3" t="s">
        <v>886</v>
      </c>
      <c r="C149" s="3" t="s">
        <v>1106</v>
      </c>
      <c r="D149" s="3" t="s">
        <v>1105</v>
      </c>
      <c r="E149" s="3" t="s">
        <v>1104</v>
      </c>
      <c r="F149" s="3" t="s">
        <v>1103</v>
      </c>
      <c r="G149" s="4">
        <v>2799</v>
      </c>
      <c r="H149" s="4">
        <v>27.99</v>
      </c>
      <c r="I149" s="16"/>
      <c r="J149" s="49" t="s">
        <v>2239</v>
      </c>
      <c r="K149" s="3" t="s">
        <v>1102</v>
      </c>
      <c r="L149" s="3" t="s">
        <v>1101</v>
      </c>
      <c r="M149" s="3">
        <v>301421741</v>
      </c>
      <c r="N149" s="3">
        <v>6000</v>
      </c>
      <c r="O149" s="3">
        <v>25000</v>
      </c>
      <c r="Q149" s="3" t="s">
        <v>631</v>
      </c>
      <c r="R149" s="3" t="s">
        <v>630</v>
      </c>
      <c r="S149" s="3">
        <v>84</v>
      </c>
      <c r="T149" s="3" t="s">
        <v>678</v>
      </c>
      <c r="W149" s="3" t="s">
        <v>629</v>
      </c>
      <c r="X149" s="3" t="s">
        <v>641</v>
      </c>
      <c r="Y149" s="3" t="s">
        <v>628</v>
      </c>
      <c r="Z149" s="3" t="s">
        <v>1008</v>
      </c>
      <c r="AA149" s="3" t="s">
        <v>184</v>
      </c>
      <c r="AB149" s="3" t="s">
        <v>678</v>
      </c>
      <c r="AC149" s="3" t="s">
        <v>821</v>
      </c>
      <c r="AD149" s="3">
        <v>1000</v>
      </c>
      <c r="AE149" s="3">
        <v>1000</v>
      </c>
      <c r="AF149" s="3">
        <v>1</v>
      </c>
      <c r="AG149" s="3">
        <v>1</v>
      </c>
      <c r="AO149" s="3">
        <v>75</v>
      </c>
      <c r="AP149" s="20">
        <v>13.5</v>
      </c>
    </row>
    <row r="150" spans="1:43" x14ac:dyDescent="0.3">
      <c r="A150" s="3" t="s">
        <v>1100</v>
      </c>
      <c r="B150" s="3" t="s">
        <v>878</v>
      </c>
      <c r="C150" s="3" t="s">
        <v>1099</v>
      </c>
      <c r="D150" s="3" t="s">
        <v>1098</v>
      </c>
      <c r="E150" s="3" t="s">
        <v>1097</v>
      </c>
      <c r="F150" s="3" t="s">
        <v>1076</v>
      </c>
      <c r="G150" s="4">
        <v>739</v>
      </c>
      <c r="H150" s="4">
        <v>7.39</v>
      </c>
      <c r="I150" s="16">
        <f t="shared" si="2"/>
        <v>7.39</v>
      </c>
      <c r="J150" s="49" t="s">
        <v>2238</v>
      </c>
      <c r="K150" s="3" t="s">
        <v>1096</v>
      </c>
      <c r="L150" s="3" t="s">
        <v>1095</v>
      </c>
      <c r="M150" s="3">
        <v>301322338</v>
      </c>
      <c r="N150" s="3">
        <v>2700</v>
      </c>
      <c r="O150" s="3">
        <v>22</v>
      </c>
      <c r="Q150" s="3" t="s">
        <v>631</v>
      </c>
      <c r="R150" s="3" t="s">
        <v>630</v>
      </c>
      <c r="S150" s="3">
        <v>80</v>
      </c>
      <c r="T150" s="3" t="s">
        <v>626</v>
      </c>
      <c r="W150" s="3" t="s">
        <v>629</v>
      </c>
      <c r="X150" s="3" t="s">
        <v>641</v>
      </c>
      <c r="Y150" s="3" t="s">
        <v>628</v>
      </c>
      <c r="Z150" s="3" t="s">
        <v>776</v>
      </c>
      <c r="AA150" s="3" t="s">
        <v>56</v>
      </c>
      <c r="AB150" s="3" t="s">
        <v>799</v>
      </c>
      <c r="AC150" s="3" t="s">
        <v>821</v>
      </c>
      <c r="AD150" s="3">
        <v>480</v>
      </c>
      <c r="AE150" s="3">
        <v>480</v>
      </c>
      <c r="AF150" s="3">
        <v>2</v>
      </c>
      <c r="AG150" s="3">
        <v>2</v>
      </c>
      <c r="AO150" s="3">
        <v>45</v>
      </c>
      <c r="AP150" s="20">
        <v>6.5</v>
      </c>
    </row>
    <row r="151" spans="1:43" hidden="1" x14ac:dyDescent="0.3">
      <c r="A151" s="3" t="s">
        <v>1094</v>
      </c>
      <c r="B151" s="3" t="s">
        <v>828</v>
      </c>
      <c r="C151" s="3" t="s">
        <v>1093</v>
      </c>
      <c r="D151" s="3" t="s">
        <v>1092</v>
      </c>
      <c r="E151" s="3" t="s">
        <v>1091</v>
      </c>
      <c r="F151" s="3" t="s">
        <v>211</v>
      </c>
      <c r="G151" s="4">
        <v>14395</v>
      </c>
      <c r="H151" s="4">
        <v>143.94999999999999</v>
      </c>
      <c r="I151" s="16"/>
      <c r="J151" s="49" t="s">
        <v>2239</v>
      </c>
      <c r="K151" s="3" t="s">
        <v>1090</v>
      </c>
      <c r="L151" s="3" t="s">
        <v>1089</v>
      </c>
      <c r="M151" s="3">
        <v>302039003</v>
      </c>
      <c r="N151" s="3">
        <v>6000</v>
      </c>
      <c r="O151" s="3">
        <v>25000</v>
      </c>
      <c r="Q151" s="3" t="s">
        <v>631</v>
      </c>
      <c r="R151" s="3" t="s">
        <v>630</v>
      </c>
      <c r="S151" s="3">
        <v>83</v>
      </c>
      <c r="T151" s="3" t="s">
        <v>678</v>
      </c>
      <c r="W151" s="3" t="s">
        <v>629</v>
      </c>
      <c r="X151" s="3" t="s">
        <v>641</v>
      </c>
      <c r="Y151" s="3" t="s">
        <v>628</v>
      </c>
      <c r="Z151" s="3" t="s">
        <v>1008</v>
      </c>
      <c r="AA151" s="3" t="s">
        <v>65</v>
      </c>
      <c r="AB151" s="3" t="s">
        <v>678</v>
      </c>
      <c r="AC151" s="3" t="s">
        <v>821</v>
      </c>
      <c r="AD151" s="3">
        <v>1000</v>
      </c>
      <c r="AE151" s="3">
        <v>1000</v>
      </c>
      <c r="AF151" s="3">
        <v>6</v>
      </c>
      <c r="AG151" s="3">
        <v>6</v>
      </c>
      <c r="AO151" s="3">
        <v>75</v>
      </c>
      <c r="AP151" s="20">
        <v>13.5</v>
      </c>
    </row>
    <row r="152" spans="1:43" x14ac:dyDescent="0.3">
      <c r="A152" s="3" t="s">
        <v>1088</v>
      </c>
      <c r="B152" s="3" t="s">
        <v>899</v>
      </c>
      <c r="C152" s="3" t="s">
        <v>1087</v>
      </c>
      <c r="D152" s="3" t="s">
        <v>1086</v>
      </c>
      <c r="E152" s="3" t="s">
        <v>1085</v>
      </c>
      <c r="F152" s="3" t="s">
        <v>995</v>
      </c>
      <c r="G152" s="4">
        <v>3497</v>
      </c>
      <c r="H152" s="4">
        <v>21.2</v>
      </c>
      <c r="I152" s="16">
        <v>21.2</v>
      </c>
      <c r="J152" s="49" t="s">
        <v>2237</v>
      </c>
      <c r="K152" s="3" t="s">
        <v>1084</v>
      </c>
      <c r="L152" s="3" t="s">
        <v>1083</v>
      </c>
      <c r="M152" s="3">
        <v>301619615</v>
      </c>
      <c r="N152" s="3">
        <v>2700</v>
      </c>
      <c r="O152" s="3">
        <v>25000</v>
      </c>
      <c r="Q152" s="3" t="s">
        <v>631</v>
      </c>
      <c r="R152" s="3" t="s">
        <v>630</v>
      </c>
      <c r="S152" s="3">
        <v>80</v>
      </c>
      <c r="T152" s="3" t="s">
        <v>626</v>
      </c>
      <c r="W152" s="3" t="s">
        <v>629</v>
      </c>
      <c r="X152" s="3" t="s">
        <v>1082</v>
      </c>
      <c r="Y152" s="3" t="s">
        <v>1081</v>
      </c>
      <c r="Z152" s="3" t="s">
        <v>776</v>
      </c>
      <c r="AA152" s="3" t="s">
        <v>815</v>
      </c>
      <c r="AB152" s="3" t="s">
        <v>626</v>
      </c>
      <c r="AC152" s="3" t="s">
        <v>821</v>
      </c>
      <c r="AD152" s="3">
        <v>250</v>
      </c>
      <c r="AE152" s="3">
        <v>250</v>
      </c>
      <c r="AF152" s="3">
        <v>4</v>
      </c>
      <c r="AG152" s="3">
        <v>4</v>
      </c>
      <c r="AO152" s="3">
        <v>25</v>
      </c>
      <c r="AP152" s="20">
        <v>4</v>
      </c>
    </row>
    <row r="153" spans="1:43" hidden="1" x14ac:dyDescent="0.3">
      <c r="A153" s="3" t="s">
        <v>1080</v>
      </c>
      <c r="B153" s="3" t="s">
        <v>845</v>
      </c>
      <c r="C153" s="3" t="s">
        <v>1079</v>
      </c>
      <c r="D153" s="3" t="s">
        <v>1078</v>
      </c>
      <c r="E153" s="3" t="s">
        <v>1077</v>
      </c>
      <c r="F153" s="3" t="s">
        <v>1076</v>
      </c>
      <c r="G153" s="4">
        <v>810</v>
      </c>
      <c r="H153" s="4">
        <v>8.1</v>
      </c>
      <c r="I153" s="16"/>
      <c r="J153" s="49" t="s">
        <v>2239</v>
      </c>
      <c r="K153" s="3" t="s">
        <v>1075</v>
      </c>
      <c r="L153" s="3" t="s">
        <v>1074</v>
      </c>
      <c r="M153" s="3">
        <v>301279251</v>
      </c>
      <c r="N153" s="3">
        <v>2700</v>
      </c>
      <c r="O153" s="3">
        <v>25000</v>
      </c>
      <c r="Q153" s="3" t="s">
        <v>982</v>
      </c>
      <c r="R153" s="3" t="s">
        <v>630</v>
      </c>
      <c r="S153" s="3">
        <v>80</v>
      </c>
      <c r="T153" s="3" t="s">
        <v>626</v>
      </c>
      <c r="W153" s="3" t="s">
        <v>629</v>
      </c>
      <c r="Y153" s="3" t="s">
        <v>628</v>
      </c>
      <c r="Z153" s="3" t="s">
        <v>650</v>
      </c>
      <c r="AA153" s="3" t="s">
        <v>184</v>
      </c>
      <c r="AB153" s="3" t="s">
        <v>799</v>
      </c>
      <c r="AC153" s="3" t="s">
        <v>821</v>
      </c>
      <c r="AD153" s="3">
        <v>1050</v>
      </c>
      <c r="AE153" s="3">
        <v>1050</v>
      </c>
      <c r="AF153" s="3">
        <v>1</v>
      </c>
      <c r="AG153" s="3">
        <v>1</v>
      </c>
      <c r="AO153" s="3">
        <v>75</v>
      </c>
      <c r="AP153" s="20">
        <v>15</v>
      </c>
    </row>
    <row r="154" spans="1:43" hidden="1" x14ac:dyDescent="0.3">
      <c r="A154" s="3" t="s">
        <v>1073</v>
      </c>
      <c r="B154" s="3" t="s">
        <v>857</v>
      </c>
      <c r="C154" s="3" t="s">
        <v>1072</v>
      </c>
      <c r="D154" s="3" t="s">
        <v>1071</v>
      </c>
      <c r="E154" s="3" t="s">
        <v>1070</v>
      </c>
      <c r="F154" s="3" t="s">
        <v>645</v>
      </c>
      <c r="G154" s="4">
        <v>3783</v>
      </c>
      <c r="H154" s="4">
        <v>37.83</v>
      </c>
      <c r="I154" s="16"/>
      <c r="J154" s="49" t="s">
        <v>2239</v>
      </c>
      <c r="K154" s="3" t="s">
        <v>1069</v>
      </c>
      <c r="L154" s="3" t="s">
        <v>1068</v>
      </c>
      <c r="M154" s="3">
        <v>206642259</v>
      </c>
      <c r="N154" s="3">
        <v>2700</v>
      </c>
      <c r="O154" s="3">
        <v>50000</v>
      </c>
      <c r="Q154" s="3" t="s">
        <v>1067</v>
      </c>
      <c r="R154" s="3" t="s">
        <v>659</v>
      </c>
      <c r="S154" s="3">
        <v>80</v>
      </c>
      <c r="T154" s="3" t="s">
        <v>626</v>
      </c>
      <c r="W154" s="3" t="s">
        <v>629</v>
      </c>
      <c r="Y154" s="3" t="s">
        <v>866</v>
      </c>
      <c r="Z154" s="3" t="s">
        <v>650</v>
      </c>
      <c r="AA154" s="3" t="s">
        <v>27</v>
      </c>
      <c r="AB154" s="3" t="s">
        <v>626</v>
      </c>
      <c r="AC154" s="3" t="s">
        <v>821</v>
      </c>
      <c r="AD154" s="3">
        <v>950</v>
      </c>
      <c r="AE154" s="3">
        <v>950</v>
      </c>
      <c r="AF154" s="3">
        <v>1</v>
      </c>
      <c r="AG154" s="3">
        <v>1</v>
      </c>
      <c r="AO154" s="3">
        <v>26</v>
      </c>
      <c r="AP154" s="20">
        <v>12</v>
      </c>
    </row>
    <row r="155" spans="1:43" x14ac:dyDescent="0.3">
      <c r="A155" s="3" t="s">
        <v>1066</v>
      </c>
      <c r="B155" s="3" t="s">
        <v>959</v>
      </c>
      <c r="C155" s="3" t="s">
        <v>1065</v>
      </c>
      <c r="D155" s="3" t="s">
        <v>1064</v>
      </c>
      <c r="E155" s="3" t="s">
        <v>1063</v>
      </c>
      <c r="F155" s="3" t="s">
        <v>1062</v>
      </c>
      <c r="G155" s="4">
        <v>2799</v>
      </c>
      <c r="H155" s="4">
        <v>24.99</v>
      </c>
      <c r="I155" s="16">
        <v>24.99</v>
      </c>
      <c r="J155" s="49" t="s">
        <v>2237</v>
      </c>
      <c r="K155" s="3" t="s">
        <v>1061</v>
      </c>
      <c r="L155" s="3" t="s">
        <v>1060</v>
      </c>
      <c r="M155" s="3">
        <v>302673582</v>
      </c>
      <c r="N155" s="3">
        <v>2700</v>
      </c>
      <c r="O155" s="3">
        <v>25000</v>
      </c>
      <c r="P155" s="3" t="s">
        <v>850</v>
      </c>
      <c r="Q155" s="3" t="s">
        <v>631</v>
      </c>
      <c r="R155" s="3" t="s">
        <v>630</v>
      </c>
      <c r="S155" s="3">
        <v>80</v>
      </c>
      <c r="T155" s="3" t="s">
        <v>626</v>
      </c>
      <c r="V155" s="3" t="s">
        <v>974</v>
      </c>
      <c r="W155" s="3" t="s">
        <v>629</v>
      </c>
      <c r="X155" s="3" t="s">
        <v>641</v>
      </c>
      <c r="Y155" s="3" t="s">
        <v>1059</v>
      </c>
      <c r="Z155" s="3" t="s">
        <v>1058</v>
      </c>
      <c r="AA155" s="3" t="s">
        <v>65</v>
      </c>
      <c r="AB155" s="3" t="s">
        <v>1042</v>
      </c>
      <c r="AC155" s="3" t="s">
        <v>821</v>
      </c>
      <c r="AD155" s="3">
        <v>700</v>
      </c>
      <c r="AE155" s="3">
        <v>700</v>
      </c>
      <c r="AF155" s="3">
        <v>1</v>
      </c>
      <c r="AG155" s="3">
        <v>1</v>
      </c>
      <c r="AH155" s="3" t="s">
        <v>980</v>
      </c>
      <c r="AI155" s="3" t="s">
        <v>979</v>
      </c>
      <c r="AJ155" s="3" t="s">
        <v>973</v>
      </c>
      <c r="AK155" s="3" t="s">
        <v>848</v>
      </c>
      <c r="AM155" s="3" t="s">
        <v>1057</v>
      </c>
      <c r="AN155" s="3" t="s">
        <v>1056</v>
      </c>
      <c r="AO155" s="3">
        <v>65</v>
      </c>
      <c r="AP155" s="20">
        <v>8</v>
      </c>
      <c r="AQ155" s="3" t="s">
        <v>1055</v>
      </c>
    </row>
    <row r="156" spans="1:43" x14ac:dyDescent="0.3">
      <c r="A156" s="3" t="s">
        <v>1054</v>
      </c>
      <c r="B156" s="3" t="s">
        <v>886</v>
      </c>
      <c r="C156" s="3" t="s">
        <v>1053</v>
      </c>
      <c r="D156" s="3" t="s">
        <v>1052</v>
      </c>
      <c r="E156" s="3" t="s">
        <v>1051</v>
      </c>
      <c r="F156" s="3" t="s">
        <v>634</v>
      </c>
      <c r="G156" s="4">
        <v>9997</v>
      </c>
      <c r="H156" s="4">
        <v>92.94</v>
      </c>
      <c r="I156" s="16">
        <v>92.94</v>
      </c>
      <c r="J156" s="49" t="s">
        <v>2237</v>
      </c>
      <c r="K156" s="3" t="s">
        <v>1050</v>
      </c>
      <c r="L156" s="3" t="s">
        <v>1044</v>
      </c>
      <c r="M156" s="3">
        <v>303421158</v>
      </c>
      <c r="N156" s="3">
        <v>6500</v>
      </c>
      <c r="O156" s="3">
        <v>25000</v>
      </c>
      <c r="Q156" s="3" t="s">
        <v>631</v>
      </c>
      <c r="R156" s="3" t="s">
        <v>630</v>
      </c>
      <c r="S156" s="3">
        <v>80</v>
      </c>
      <c r="T156" s="3" t="s">
        <v>678</v>
      </c>
      <c r="V156" s="3" t="s">
        <v>1043</v>
      </c>
      <c r="W156" s="3" t="s">
        <v>629</v>
      </c>
      <c r="X156" s="3" t="s">
        <v>641</v>
      </c>
      <c r="Y156" s="3" t="s">
        <v>628</v>
      </c>
      <c r="Z156" s="3" t="s">
        <v>650</v>
      </c>
      <c r="AA156" s="3" t="s">
        <v>65</v>
      </c>
      <c r="AB156" s="3" t="s">
        <v>1042</v>
      </c>
      <c r="AC156" s="3" t="s">
        <v>821</v>
      </c>
      <c r="AD156" s="3">
        <v>630</v>
      </c>
      <c r="AE156" s="3">
        <v>630</v>
      </c>
      <c r="AF156" s="3">
        <v>2</v>
      </c>
      <c r="AG156" s="3">
        <v>2</v>
      </c>
      <c r="AH156" s="3" t="s">
        <v>980</v>
      </c>
      <c r="AI156" s="3" t="s">
        <v>979</v>
      </c>
      <c r="AJ156" s="3" t="s">
        <v>978</v>
      </c>
      <c r="AK156" s="3" t="s">
        <v>848</v>
      </c>
      <c r="AM156" s="3" t="s">
        <v>1041</v>
      </c>
      <c r="AN156" s="3" t="s">
        <v>1040</v>
      </c>
      <c r="AO156" s="3">
        <v>65</v>
      </c>
      <c r="AP156" s="20">
        <v>9</v>
      </c>
      <c r="AQ156" s="3" t="s">
        <v>1039</v>
      </c>
    </row>
    <row r="157" spans="1:43" x14ac:dyDescent="0.3">
      <c r="A157" s="3" t="s">
        <v>1049</v>
      </c>
      <c r="B157" s="3" t="s">
        <v>864</v>
      </c>
      <c r="C157" s="3" t="s">
        <v>1048</v>
      </c>
      <c r="D157" s="21" t="s">
        <v>1047</v>
      </c>
      <c r="E157" s="3" t="s">
        <v>1046</v>
      </c>
      <c r="F157" s="3" t="s">
        <v>634</v>
      </c>
      <c r="G157" s="4">
        <v>19997</v>
      </c>
      <c r="H157" s="4">
        <v>179.89</v>
      </c>
      <c r="I157" s="16">
        <v>179.89</v>
      </c>
      <c r="J157" s="49" t="s">
        <v>2237</v>
      </c>
      <c r="K157" s="3" t="s">
        <v>1045</v>
      </c>
      <c r="L157" s="3" t="s">
        <v>1044</v>
      </c>
      <c r="M157" s="3">
        <v>303421157</v>
      </c>
      <c r="N157" s="3">
        <v>6500</v>
      </c>
      <c r="O157" s="3">
        <v>25000</v>
      </c>
      <c r="Q157" s="3" t="s">
        <v>631</v>
      </c>
      <c r="R157" s="3" t="s">
        <v>630</v>
      </c>
      <c r="S157" s="3">
        <v>80</v>
      </c>
      <c r="T157" s="3" t="s">
        <v>678</v>
      </c>
      <c r="V157" s="3" t="s">
        <v>1043</v>
      </c>
      <c r="W157" s="3" t="s">
        <v>629</v>
      </c>
      <c r="X157" s="3" t="s">
        <v>641</v>
      </c>
      <c r="Y157" s="3" t="s">
        <v>628</v>
      </c>
      <c r="Z157" s="3" t="s">
        <v>650</v>
      </c>
      <c r="AA157" s="3" t="s">
        <v>65</v>
      </c>
      <c r="AB157" s="3" t="s">
        <v>1042</v>
      </c>
      <c r="AC157" s="3" t="s">
        <v>821</v>
      </c>
      <c r="AD157" s="3">
        <v>630</v>
      </c>
      <c r="AE157" s="3">
        <v>630</v>
      </c>
      <c r="AF157" s="3">
        <v>4</v>
      </c>
      <c r="AG157" s="3">
        <v>4</v>
      </c>
      <c r="AH157" s="3" t="s">
        <v>980</v>
      </c>
      <c r="AI157" s="3" t="s">
        <v>979</v>
      </c>
      <c r="AJ157" s="3" t="s">
        <v>978</v>
      </c>
      <c r="AK157" s="3" t="s">
        <v>848</v>
      </c>
      <c r="AM157" s="3" t="s">
        <v>1041</v>
      </c>
      <c r="AN157" s="3" t="s">
        <v>1040</v>
      </c>
      <c r="AO157" s="3">
        <v>65</v>
      </c>
      <c r="AP157" s="20">
        <v>9</v>
      </c>
      <c r="AQ157" s="3" t="s">
        <v>1039</v>
      </c>
    </row>
    <row r="158" spans="1:43" hidden="1" x14ac:dyDescent="0.3">
      <c r="A158" s="3" t="s">
        <v>1038</v>
      </c>
      <c r="B158" s="3" t="s">
        <v>899</v>
      </c>
      <c r="C158" s="3" t="s">
        <v>1037</v>
      </c>
      <c r="D158" s="3" t="s">
        <v>1036</v>
      </c>
      <c r="E158" s="3" t="s">
        <v>1035</v>
      </c>
      <c r="F158" s="3" t="s">
        <v>634</v>
      </c>
      <c r="G158" s="4">
        <v>2697</v>
      </c>
      <c r="H158" s="4">
        <v>26.97</v>
      </c>
      <c r="I158" s="16"/>
      <c r="J158" s="49" t="s">
        <v>2239</v>
      </c>
      <c r="K158" s="3" t="s">
        <v>1034</v>
      </c>
      <c r="L158" s="3" t="s">
        <v>1033</v>
      </c>
      <c r="M158" s="3">
        <v>207106643</v>
      </c>
      <c r="N158" s="3">
        <v>2700</v>
      </c>
      <c r="O158" s="3">
        <v>25000</v>
      </c>
      <c r="P158" s="3" t="s">
        <v>983</v>
      </c>
      <c r="Q158" s="3" t="s">
        <v>631</v>
      </c>
      <c r="R158" s="3" t="s">
        <v>659</v>
      </c>
      <c r="S158" s="3">
        <v>80</v>
      </c>
      <c r="T158" s="3" t="s">
        <v>626</v>
      </c>
      <c r="U158" s="3" t="s">
        <v>626</v>
      </c>
      <c r="W158" s="3" t="s">
        <v>629</v>
      </c>
      <c r="X158" s="3" t="s">
        <v>641</v>
      </c>
      <c r="Y158" s="3" t="s">
        <v>628</v>
      </c>
      <c r="Z158" s="3" t="s">
        <v>776</v>
      </c>
      <c r="AA158" s="3" t="s">
        <v>184</v>
      </c>
      <c r="AB158" s="3" t="s">
        <v>626</v>
      </c>
      <c r="AC158" s="3" t="s">
        <v>821</v>
      </c>
      <c r="AE158" s="3">
        <v>650</v>
      </c>
      <c r="AG158" s="3">
        <v>3</v>
      </c>
      <c r="AL158" s="3" t="s">
        <v>658</v>
      </c>
      <c r="AO158" s="3">
        <v>65</v>
      </c>
      <c r="AP158" s="20">
        <v>9</v>
      </c>
    </row>
    <row r="159" spans="1:43" x14ac:dyDescent="0.3">
      <c r="A159" s="3" t="s">
        <v>1032</v>
      </c>
      <c r="B159" s="3" t="s">
        <v>899</v>
      </c>
      <c r="C159" s="3" t="s">
        <v>1031</v>
      </c>
      <c r="D159" s="3" t="s">
        <v>1030</v>
      </c>
      <c r="E159" s="3" t="s">
        <v>1029</v>
      </c>
      <c r="F159" s="3" t="s">
        <v>634</v>
      </c>
      <c r="G159" s="4">
        <v>3228</v>
      </c>
      <c r="H159" s="4">
        <v>39.299999999999997</v>
      </c>
      <c r="I159" s="16">
        <v>39.299999999999997</v>
      </c>
      <c r="J159" s="49" t="s">
        <v>2237</v>
      </c>
      <c r="K159" s="3" t="s">
        <v>1028</v>
      </c>
      <c r="L159" s="3" t="s">
        <v>1027</v>
      </c>
      <c r="M159" s="3">
        <v>206355725</v>
      </c>
      <c r="N159" s="3">
        <v>2700</v>
      </c>
      <c r="O159" s="3">
        <v>25000</v>
      </c>
      <c r="P159" s="3" t="s">
        <v>1000</v>
      </c>
      <c r="Q159" s="3" t="s">
        <v>631</v>
      </c>
      <c r="R159" s="3" t="s">
        <v>630</v>
      </c>
      <c r="S159" s="3">
        <v>80</v>
      </c>
      <c r="T159" s="3" t="s">
        <v>626</v>
      </c>
      <c r="U159" s="3" t="s">
        <v>626</v>
      </c>
      <c r="W159" s="3" t="s">
        <v>629</v>
      </c>
      <c r="X159" s="3" t="s">
        <v>641</v>
      </c>
      <c r="Y159" s="3" t="s">
        <v>628</v>
      </c>
      <c r="Z159" s="3" t="s">
        <v>776</v>
      </c>
      <c r="AA159" s="3" t="s">
        <v>65</v>
      </c>
      <c r="AB159" s="3" t="s">
        <v>626</v>
      </c>
      <c r="AC159" s="3" t="s">
        <v>821</v>
      </c>
      <c r="AE159" s="3">
        <v>630</v>
      </c>
      <c r="AG159" s="3">
        <v>6</v>
      </c>
      <c r="AL159" s="3" t="s">
        <v>623</v>
      </c>
      <c r="AO159" s="3">
        <v>65</v>
      </c>
      <c r="AP159" s="20">
        <v>9</v>
      </c>
    </row>
    <row r="160" spans="1:43" x14ac:dyDescent="0.3">
      <c r="A160" s="3" t="s">
        <v>1026</v>
      </c>
      <c r="B160" s="3" t="s">
        <v>845</v>
      </c>
      <c r="C160" s="3" t="s">
        <v>1025</v>
      </c>
      <c r="D160" s="3" t="s">
        <v>1024</v>
      </c>
      <c r="E160" s="3" t="s">
        <v>1023</v>
      </c>
      <c r="F160" s="3" t="s">
        <v>1022</v>
      </c>
      <c r="G160" s="4">
        <v>734</v>
      </c>
      <c r="H160" s="4">
        <v>7.34</v>
      </c>
      <c r="I160" s="16">
        <f t="shared" si="2"/>
        <v>7.34</v>
      </c>
      <c r="J160" s="49" t="s">
        <v>2237</v>
      </c>
      <c r="K160" s="3" t="s">
        <v>1021</v>
      </c>
      <c r="L160" s="3" t="s">
        <v>1020</v>
      </c>
      <c r="M160" s="3">
        <v>206650581</v>
      </c>
      <c r="N160" s="3">
        <v>2700</v>
      </c>
      <c r="O160" s="3">
        <v>35000</v>
      </c>
      <c r="P160" s="3" t="s">
        <v>983</v>
      </c>
      <c r="Q160" s="3" t="s">
        <v>631</v>
      </c>
      <c r="R160" s="3" t="s">
        <v>630</v>
      </c>
      <c r="S160" s="3">
        <v>82</v>
      </c>
      <c r="T160" s="3" t="s">
        <v>799</v>
      </c>
      <c r="U160" s="3" t="s">
        <v>626</v>
      </c>
      <c r="W160" s="3" t="s">
        <v>629</v>
      </c>
      <c r="X160" s="3" t="s">
        <v>641</v>
      </c>
      <c r="Y160" s="3" t="s">
        <v>628</v>
      </c>
      <c r="Z160" s="3" t="s">
        <v>1008</v>
      </c>
      <c r="AA160" s="3" t="s">
        <v>65</v>
      </c>
      <c r="AB160" s="3" t="s">
        <v>626</v>
      </c>
      <c r="AC160" s="3" t="s">
        <v>821</v>
      </c>
      <c r="AE160" s="3">
        <v>800</v>
      </c>
      <c r="AG160" s="3">
        <v>1</v>
      </c>
      <c r="AL160" s="3" t="s">
        <v>623</v>
      </c>
      <c r="AO160" s="3">
        <v>65</v>
      </c>
      <c r="AP160" s="20">
        <v>12</v>
      </c>
    </row>
    <row r="161" spans="1:43" x14ac:dyDescent="0.3">
      <c r="A161" s="3" t="s">
        <v>1015</v>
      </c>
      <c r="B161" s="3" t="s">
        <v>899</v>
      </c>
      <c r="C161" s="3" t="s">
        <v>1014</v>
      </c>
      <c r="D161" s="3" t="s">
        <v>1013</v>
      </c>
      <c r="E161" s="3" t="s">
        <v>1012</v>
      </c>
      <c r="F161" s="3" t="s">
        <v>1011</v>
      </c>
      <c r="G161" s="4">
        <v>8000</v>
      </c>
      <c r="H161" s="4">
        <v>80</v>
      </c>
      <c r="I161" s="16">
        <f t="shared" si="2"/>
        <v>80</v>
      </c>
      <c r="J161" s="49" t="s">
        <v>2238</v>
      </c>
      <c r="K161" s="3" t="s">
        <v>1010</v>
      </c>
      <c r="L161" s="3" t="s">
        <v>1009</v>
      </c>
      <c r="M161" s="3">
        <v>303455743</v>
      </c>
      <c r="N161" s="3">
        <v>2700</v>
      </c>
      <c r="O161" s="3">
        <v>25000</v>
      </c>
      <c r="P161" s="3" t="s">
        <v>983</v>
      </c>
      <c r="Q161" s="3" t="s">
        <v>631</v>
      </c>
      <c r="R161" s="3" t="s">
        <v>630</v>
      </c>
      <c r="S161" s="3">
        <v>80</v>
      </c>
      <c r="T161" s="3" t="s">
        <v>799</v>
      </c>
      <c r="U161" s="3" t="s">
        <v>626</v>
      </c>
      <c r="W161" s="3" t="s">
        <v>642</v>
      </c>
      <c r="X161" s="3" t="s">
        <v>641</v>
      </c>
      <c r="Y161" s="3" t="s">
        <v>628</v>
      </c>
      <c r="Z161" s="3" t="s">
        <v>1008</v>
      </c>
      <c r="AA161" s="3" t="s">
        <v>1</v>
      </c>
      <c r="AB161" s="3" t="s">
        <v>626</v>
      </c>
      <c r="AC161" s="3" t="s">
        <v>821</v>
      </c>
      <c r="AE161" s="3">
        <v>1400</v>
      </c>
      <c r="AG161" s="3">
        <v>12</v>
      </c>
      <c r="AO161" s="3">
        <v>100</v>
      </c>
      <c r="AP161" s="20">
        <v>17</v>
      </c>
    </row>
    <row r="162" spans="1:43" x14ac:dyDescent="0.3">
      <c r="A162" s="3" t="s">
        <v>1006</v>
      </c>
      <c r="B162" s="3" t="s">
        <v>837</v>
      </c>
      <c r="C162" s="3" t="s">
        <v>1005</v>
      </c>
      <c r="D162" s="3" t="s">
        <v>1004</v>
      </c>
      <c r="E162" s="3" t="s">
        <v>1003</v>
      </c>
      <c r="F162" s="3" t="s">
        <v>668</v>
      </c>
      <c r="G162" s="4">
        <v>377</v>
      </c>
      <c r="H162" s="4">
        <v>3.77</v>
      </c>
      <c r="I162" s="16">
        <f t="shared" si="2"/>
        <v>3.77</v>
      </c>
      <c r="J162" s="49" t="s">
        <v>2237</v>
      </c>
      <c r="K162" s="3" t="s">
        <v>1002</v>
      </c>
      <c r="L162" s="3" t="s">
        <v>1001</v>
      </c>
      <c r="M162" s="3">
        <v>304123353</v>
      </c>
      <c r="N162" s="3">
        <v>2700</v>
      </c>
      <c r="O162" s="3">
        <v>25000</v>
      </c>
      <c r="P162" s="3" t="s">
        <v>1000</v>
      </c>
      <c r="Q162" s="3" t="s">
        <v>631</v>
      </c>
      <c r="R162" s="3" t="s">
        <v>630</v>
      </c>
      <c r="S162" s="3">
        <v>90</v>
      </c>
      <c r="T162" s="3" t="s">
        <v>626</v>
      </c>
      <c r="U162" s="3" t="s">
        <v>626</v>
      </c>
      <c r="W162" s="3" t="s">
        <v>642</v>
      </c>
      <c r="X162" s="3" t="s">
        <v>641</v>
      </c>
      <c r="Y162" s="3" t="s">
        <v>628</v>
      </c>
      <c r="Z162" s="3" t="s">
        <v>776</v>
      </c>
      <c r="AA162" s="3" t="s">
        <v>56</v>
      </c>
      <c r="AB162" s="3" t="s">
        <v>626</v>
      </c>
      <c r="AC162" s="3" t="s">
        <v>821</v>
      </c>
      <c r="AE162" s="3">
        <v>450</v>
      </c>
      <c r="AG162" s="3">
        <v>1</v>
      </c>
      <c r="AO162" s="3">
        <v>45</v>
      </c>
      <c r="AP162" s="20">
        <v>5</v>
      </c>
    </row>
    <row r="163" spans="1:43" x14ac:dyDescent="0.3">
      <c r="A163" s="3" t="s">
        <v>999</v>
      </c>
      <c r="B163" s="3" t="s">
        <v>959</v>
      </c>
      <c r="C163" s="3" t="s">
        <v>998</v>
      </c>
      <c r="D163" s="3" t="s">
        <v>997</v>
      </c>
      <c r="E163" s="3" t="s">
        <v>996</v>
      </c>
      <c r="F163" s="3" t="s">
        <v>995</v>
      </c>
      <c r="G163" s="4">
        <v>2397</v>
      </c>
      <c r="H163" s="4">
        <v>23.97</v>
      </c>
      <c r="I163" s="16">
        <f t="shared" si="2"/>
        <v>23.97</v>
      </c>
      <c r="J163" s="49" t="s">
        <v>2238</v>
      </c>
      <c r="K163" s="3" t="s">
        <v>994</v>
      </c>
      <c r="L163" s="3" t="s">
        <v>993</v>
      </c>
      <c r="M163" s="3">
        <v>304238961</v>
      </c>
      <c r="N163" s="3">
        <v>2700</v>
      </c>
      <c r="O163" s="3">
        <v>25000</v>
      </c>
      <c r="P163" s="3" t="s">
        <v>983</v>
      </c>
      <c r="Q163" s="3" t="s">
        <v>631</v>
      </c>
      <c r="R163" s="3" t="s">
        <v>630</v>
      </c>
      <c r="S163" s="3">
        <v>80</v>
      </c>
      <c r="T163" s="3" t="s">
        <v>626</v>
      </c>
      <c r="U163" s="3" t="s">
        <v>626</v>
      </c>
      <c r="W163" s="3" t="s">
        <v>629</v>
      </c>
      <c r="X163" s="3" t="s">
        <v>641</v>
      </c>
      <c r="Y163" s="3" t="s">
        <v>628</v>
      </c>
      <c r="Z163" s="3" t="s">
        <v>992</v>
      </c>
      <c r="AA163" s="3" t="s">
        <v>991</v>
      </c>
      <c r="AB163" s="3" t="s">
        <v>626</v>
      </c>
      <c r="AC163" s="3" t="s">
        <v>821</v>
      </c>
      <c r="AE163" s="3">
        <v>450</v>
      </c>
      <c r="AG163" s="3">
        <v>4</v>
      </c>
      <c r="AO163" s="3">
        <v>45</v>
      </c>
      <c r="AP163" s="20">
        <v>6</v>
      </c>
    </row>
    <row r="164" spans="1:43" x14ac:dyDescent="0.3">
      <c r="A164" s="3" t="s">
        <v>990</v>
      </c>
      <c r="B164" s="3" t="s">
        <v>864</v>
      </c>
      <c r="C164" s="3" t="s">
        <v>989</v>
      </c>
      <c r="D164" s="3" t="s">
        <v>988</v>
      </c>
      <c r="E164" s="3" t="s">
        <v>987</v>
      </c>
      <c r="F164" s="3" t="s">
        <v>986</v>
      </c>
      <c r="G164" s="4">
        <v>1433</v>
      </c>
      <c r="H164" s="4">
        <v>14.99</v>
      </c>
      <c r="I164" s="16">
        <v>14.99</v>
      </c>
      <c r="J164" s="49" t="s">
        <v>2237</v>
      </c>
      <c r="K164" s="3" t="s">
        <v>985</v>
      </c>
      <c r="L164" s="3" t="s">
        <v>984</v>
      </c>
      <c r="M164" s="3">
        <v>302039264</v>
      </c>
      <c r="N164" s="3">
        <v>2700</v>
      </c>
      <c r="O164" s="3">
        <v>25000</v>
      </c>
      <c r="P164" s="3" t="s">
        <v>983</v>
      </c>
      <c r="Q164" s="3" t="s">
        <v>982</v>
      </c>
      <c r="R164" s="3" t="s">
        <v>831</v>
      </c>
      <c r="S164" s="3">
        <v>90</v>
      </c>
      <c r="T164" s="3" t="s">
        <v>626</v>
      </c>
      <c r="U164" s="3" t="s">
        <v>626</v>
      </c>
      <c r="V164" s="3" t="s">
        <v>981</v>
      </c>
      <c r="W164" s="3" t="s">
        <v>629</v>
      </c>
      <c r="X164" s="3" t="s">
        <v>641</v>
      </c>
      <c r="Y164" s="3" t="s">
        <v>628</v>
      </c>
      <c r="Z164" s="3" t="s">
        <v>849</v>
      </c>
      <c r="AA164" s="3" t="s">
        <v>65</v>
      </c>
      <c r="AB164" s="3" t="s">
        <v>626</v>
      </c>
      <c r="AC164" s="3" t="s">
        <v>821</v>
      </c>
      <c r="AE164" s="3">
        <v>800</v>
      </c>
      <c r="AG164" s="3">
        <v>1</v>
      </c>
      <c r="AH164" s="3" t="s">
        <v>980</v>
      </c>
      <c r="AI164" s="3" t="s">
        <v>979</v>
      </c>
      <c r="AJ164" s="3" t="s">
        <v>978</v>
      </c>
      <c r="AK164" s="3" t="s">
        <v>848</v>
      </c>
      <c r="AM164" s="3" t="s">
        <v>977</v>
      </c>
      <c r="AN164" s="3" t="s">
        <v>976</v>
      </c>
      <c r="AO164" s="3">
        <v>65</v>
      </c>
      <c r="AP164" s="20">
        <v>9</v>
      </c>
      <c r="AQ164" s="3" t="s">
        <v>975</v>
      </c>
    </row>
    <row r="165" spans="1:43" hidden="1" x14ac:dyDescent="0.3">
      <c r="A165" s="3" t="s">
        <v>972</v>
      </c>
      <c r="B165" s="3" t="s">
        <v>971</v>
      </c>
      <c r="C165" s="3" t="s">
        <v>970</v>
      </c>
      <c r="D165" s="3" t="s">
        <v>969</v>
      </c>
      <c r="E165" s="3" t="s">
        <v>968</v>
      </c>
      <c r="F165" s="3" t="s">
        <v>653</v>
      </c>
      <c r="G165" s="4">
        <v>3794</v>
      </c>
      <c r="H165" s="4">
        <v>37.94</v>
      </c>
      <c r="I165" s="16"/>
      <c r="J165" s="49" t="s">
        <v>2239</v>
      </c>
      <c r="K165" s="3" t="s">
        <v>967</v>
      </c>
      <c r="L165" s="3" t="s">
        <v>961</v>
      </c>
      <c r="M165" s="3">
        <v>207166818</v>
      </c>
      <c r="N165" s="3">
        <v>2700</v>
      </c>
      <c r="O165" s="3">
        <v>10000</v>
      </c>
      <c r="Q165" s="3" t="s">
        <v>631</v>
      </c>
      <c r="R165" s="3" t="s">
        <v>630</v>
      </c>
      <c r="S165" s="3">
        <v>80</v>
      </c>
      <c r="T165" s="3" t="s">
        <v>626</v>
      </c>
      <c r="W165" s="3" t="s">
        <v>629</v>
      </c>
      <c r="X165" s="3" t="s">
        <v>641</v>
      </c>
      <c r="Y165" s="3" t="s">
        <v>628</v>
      </c>
      <c r="Z165" s="3" t="s">
        <v>627</v>
      </c>
      <c r="AA165" s="3" t="s">
        <v>65</v>
      </c>
      <c r="AB165" s="3" t="s">
        <v>626</v>
      </c>
      <c r="AC165" s="3" t="s">
        <v>821</v>
      </c>
      <c r="AD165" s="3">
        <v>650</v>
      </c>
      <c r="AE165" s="3">
        <v>650</v>
      </c>
      <c r="AG165" s="3">
        <v>12</v>
      </c>
      <c r="AL165" s="3" t="s">
        <v>623</v>
      </c>
      <c r="AO165" s="3">
        <v>65</v>
      </c>
      <c r="AP165" s="20">
        <v>8.5</v>
      </c>
    </row>
    <row r="166" spans="1:43" hidden="1" x14ac:dyDescent="0.3">
      <c r="A166" s="3" t="s">
        <v>966</v>
      </c>
      <c r="B166" s="3" t="s">
        <v>899</v>
      </c>
      <c r="C166" s="3" t="s">
        <v>965</v>
      </c>
      <c r="D166" s="3" t="s">
        <v>964</v>
      </c>
      <c r="E166" s="3" t="s">
        <v>963</v>
      </c>
      <c r="F166" s="3" t="s">
        <v>653</v>
      </c>
      <c r="G166" s="4">
        <v>1997</v>
      </c>
      <c r="H166" s="4">
        <v>19.97</v>
      </c>
      <c r="I166" s="16"/>
      <c r="J166" s="49" t="s">
        <v>2239</v>
      </c>
      <c r="K166" s="3" t="s">
        <v>962</v>
      </c>
      <c r="L166" s="3" t="s">
        <v>961</v>
      </c>
      <c r="M166" s="3">
        <v>206873126</v>
      </c>
      <c r="N166" s="3">
        <v>2700</v>
      </c>
      <c r="O166" s="3">
        <v>10000</v>
      </c>
      <c r="Q166" s="3" t="s">
        <v>631</v>
      </c>
      <c r="R166" s="3" t="s">
        <v>630</v>
      </c>
      <c r="S166" s="3">
        <v>80</v>
      </c>
      <c r="T166" s="3" t="s">
        <v>626</v>
      </c>
      <c r="W166" s="3" t="s">
        <v>629</v>
      </c>
      <c r="X166" s="3" t="s">
        <v>641</v>
      </c>
      <c r="Y166" s="3" t="s">
        <v>628</v>
      </c>
      <c r="Z166" s="3" t="s">
        <v>627</v>
      </c>
      <c r="AA166" s="3" t="s">
        <v>65</v>
      </c>
      <c r="AB166" s="3" t="s">
        <v>626</v>
      </c>
      <c r="AC166" s="3" t="s">
        <v>821</v>
      </c>
      <c r="AD166" s="3">
        <v>650</v>
      </c>
      <c r="AE166" s="3">
        <v>650</v>
      </c>
      <c r="AG166" s="3">
        <v>6</v>
      </c>
      <c r="AL166" s="3" t="s">
        <v>623</v>
      </c>
      <c r="AO166" s="3">
        <v>65</v>
      </c>
      <c r="AP166" s="20">
        <v>8.5</v>
      </c>
    </row>
    <row r="167" spans="1:43" hidden="1" x14ac:dyDescent="0.3">
      <c r="A167" s="3" t="s">
        <v>960</v>
      </c>
      <c r="B167" s="3" t="s">
        <v>959</v>
      </c>
      <c r="C167" s="3" t="s">
        <v>958</v>
      </c>
      <c r="D167" s="3" t="s">
        <v>957</v>
      </c>
      <c r="E167" s="3" t="s">
        <v>956</v>
      </c>
      <c r="F167" s="3" t="s">
        <v>653</v>
      </c>
      <c r="G167" s="4">
        <v>2297</v>
      </c>
      <c r="H167" s="4">
        <v>22.97</v>
      </c>
      <c r="I167" s="16"/>
      <c r="J167" s="49" t="s">
        <v>2239</v>
      </c>
      <c r="K167" s="3" t="s">
        <v>955</v>
      </c>
      <c r="L167" s="3" t="s">
        <v>954</v>
      </c>
      <c r="M167" s="3">
        <v>207095482</v>
      </c>
      <c r="N167" s="3">
        <v>5000</v>
      </c>
      <c r="O167" s="3">
        <v>10000</v>
      </c>
      <c r="Q167" s="3" t="s">
        <v>631</v>
      </c>
      <c r="R167" s="3" t="s">
        <v>630</v>
      </c>
      <c r="S167" s="3">
        <v>80</v>
      </c>
      <c r="T167" s="3" t="s">
        <v>678</v>
      </c>
      <c r="W167" s="3" t="s">
        <v>629</v>
      </c>
      <c r="X167" s="3" t="s">
        <v>641</v>
      </c>
      <c r="Y167" s="3" t="s">
        <v>628</v>
      </c>
      <c r="Z167" s="3" t="s">
        <v>627</v>
      </c>
      <c r="AA167" s="3" t="s">
        <v>65</v>
      </c>
      <c r="AB167" s="3" t="s">
        <v>678</v>
      </c>
      <c r="AC167" s="3" t="s">
        <v>821</v>
      </c>
      <c r="AD167" s="3">
        <v>680</v>
      </c>
      <c r="AE167" s="3">
        <v>680</v>
      </c>
      <c r="AF167" s="3">
        <v>6</v>
      </c>
      <c r="AG167" s="3">
        <v>6</v>
      </c>
      <c r="AL167" s="3" t="s">
        <v>623</v>
      </c>
      <c r="AO167" s="3">
        <v>65</v>
      </c>
      <c r="AP167" s="20">
        <v>8.5</v>
      </c>
    </row>
    <row r="168" spans="1:43" hidden="1" x14ac:dyDescent="0.3">
      <c r="A168" s="3" t="s">
        <v>953</v>
      </c>
      <c r="B168" s="3" t="s">
        <v>828</v>
      </c>
      <c r="C168" s="3" t="s">
        <v>952</v>
      </c>
      <c r="D168" s="21" t="s">
        <v>951</v>
      </c>
      <c r="E168" s="3" t="s">
        <v>950</v>
      </c>
      <c r="F168" s="3" t="s">
        <v>949</v>
      </c>
      <c r="G168" s="4">
        <v>7800</v>
      </c>
      <c r="H168" s="4">
        <v>78</v>
      </c>
      <c r="I168" s="16"/>
      <c r="J168" s="49" t="s">
        <v>2239</v>
      </c>
      <c r="K168" s="3" t="s">
        <v>948</v>
      </c>
      <c r="L168" s="3" t="s">
        <v>947</v>
      </c>
      <c r="M168" s="3">
        <v>204774206</v>
      </c>
      <c r="N168" s="3">
        <v>2700</v>
      </c>
      <c r="O168" s="3">
        <v>50000</v>
      </c>
      <c r="Q168" s="3" t="s">
        <v>631</v>
      </c>
      <c r="R168" s="3" t="s">
        <v>630</v>
      </c>
      <c r="S168" s="3">
        <v>80</v>
      </c>
      <c r="T168" s="3" t="s">
        <v>626</v>
      </c>
      <c r="W168" s="3" t="s">
        <v>946</v>
      </c>
      <c r="Y168" s="3" t="s">
        <v>628</v>
      </c>
      <c r="Z168" s="3" t="s">
        <v>640</v>
      </c>
      <c r="AA168" s="3" t="s">
        <v>65</v>
      </c>
      <c r="AB168" s="3" t="s">
        <v>626</v>
      </c>
      <c r="AC168" s="3" t="s">
        <v>821</v>
      </c>
      <c r="AD168" s="3">
        <v>800</v>
      </c>
      <c r="AE168" s="3">
        <v>800</v>
      </c>
      <c r="AF168" s="3">
        <v>1</v>
      </c>
      <c r="AG168" s="3">
        <v>1</v>
      </c>
      <c r="AL168" s="3" t="s">
        <v>785</v>
      </c>
      <c r="AO168" s="3">
        <v>75</v>
      </c>
      <c r="AP168" s="20">
        <v>15</v>
      </c>
    </row>
    <row r="169" spans="1:43" x14ac:dyDescent="0.3">
      <c r="A169" s="3" t="s">
        <v>945</v>
      </c>
      <c r="B169" s="3" t="s">
        <v>878</v>
      </c>
      <c r="C169" s="3" t="s">
        <v>944</v>
      </c>
      <c r="D169" s="3" t="s">
        <v>943</v>
      </c>
      <c r="E169" s="3" t="s">
        <v>942</v>
      </c>
      <c r="F169" s="3" t="s">
        <v>275</v>
      </c>
      <c r="G169" s="4">
        <v>1050</v>
      </c>
      <c r="H169" s="4">
        <v>8.68</v>
      </c>
      <c r="I169" s="16">
        <v>8.68</v>
      </c>
      <c r="J169" s="49" t="s">
        <v>2237</v>
      </c>
      <c r="K169" s="3" t="s">
        <v>941</v>
      </c>
      <c r="L169" s="3" t="s">
        <v>940</v>
      </c>
      <c r="M169" s="3">
        <v>301609065</v>
      </c>
      <c r="N169" s="3">
        <v>3000</v>
      </c>
      <c r="O169" s="3">
        <v>25000</v>
      </c>
      <c r="Q169" s="3" t="s">
        <v>631</v>
      </c>
      <c r="R169" s="3" t="s">
        <v>630</v>
      </c>
      <c r="S169" s="3">
        <v>90</v>
      </c>
      <c r="T169" s="3" t="s">
        <v>722</v>
      </c>
      <c r="W169" s="3" t="s">
        <v>629</v>
      </c>
      <c r="X169" s="3" t="s">
        <v>641</v>
      </c>
      <c r="Y169" s="3" t="s">
        <v>628</v>
      </c>
      <c r="Z169" s="3" t="s">
        <v>939</v>
      </c>
      <c r="AA169" s="3" t="s">
        <v>184</v>
      </c>
      <c r="AB169" s="3" t="s">
        <v>626</v>
      </c>
      <c r="AC169" s="3" t="s">
        <v>821</v>
      </c>
      <c r="AE169" s="3">
        <v>1000</v>
      </c>
      <c r="AG169" s="3">
        <v>1</v>
      </c>
      <c r="AO169" s="3">
        <v>75</v>
      </c>
      <c r="AP169" s="20">
        <v>13</v>
      </c>
    </row>
    <row r="170" spans="1:43" hidden="1" x14ac:dyDescent="0.3">
      <c r="A170" s="3" t="s">
        <v>938</v>
      </c>
      <c r="B170" s="3" t="s">
        <v>901</v>
      </c>
      <c r="C170" s="3" t="s">
        <v>937</v>
      </c>
      <c r="D170" s="21" t="s">
        <v>936</v>
      </c>
      <c r="E170" s="3" t="s">
        <v>935</v>
      </c>
      <c r="F170" s="3" t="s">
        <v>668</v>
      </c>
      <c r="G170" s="4">
        <v>3754</v>
      </c>
      <c r="H170" s="4">
        <v>37.54</v>
      </c>
      <c r="I170" s="16"/>
      <c r="J170" s="49" t="s">
        <v>2239</v>
      </c>
      <c r="K170" s="3" t="s">
        <v>934</v>
      </c>
      <c r="L170" s="3" t="s">
        <v>933</v>
      </c>
      <c r="M170" s="3">
        <v>206676116</v>
      </c>
      <c r="N170" s="3">
        <v>2700</v>
      </c>
      <c r="O170" s="3">
        <v>11000</v>
      </c>
      <c r="Q170" s="3" t="s">
        <v>631</v>
      </c>
      <c r="R170" s="3" t="s">
        <v>630</v>
      </c>
      <c r="S170" s="3">
        <v>80</v>
      </c>
      <c r="T170" s="3" t="s">
        <v>626</v>
      </c>
      <c r="W170" s="3" t="s">
        <v>642</v>
      </c>
      <c r="X170" s="3" t="s">
        <v>641</v>
      </c>
      <c r="Y170" s="3" t="s">
        <v>628</v>
      </c>
      <c r="Z170" s="3" t="s">
        <v>776</v>
      </c>
      <c r="AA170" s="3" t="s">
        <v>65</v>
      </c>
      <c r="AB170" s="3" t="s">
        <v>626</v>
      </c>
      <c r="AC170" s="3" t="s">
        <v>821</v>
      </c>
      <c r="AE170" s="3">
        <v>650</v>
      </c>
      <c r="AG170" s="3">
        <v>12</v>
      </c>
      <c r="AL170" s="3" t="s">
        <v>785</v>
      </c>
      <c r="AO170" s="3">
        <v>65</v>
      </c>
      <c r="AP170" s="20">
        <v>10.5</v>
      </c>
    </row>
    <row r="171" spans="1:43" hidden="1" x14ac:dyDescent="0.3">
      <c r="A171" s="3" t="s">
        <v>932</v>
      </c>
      <c r="B171" s="3" t="s">
        <v>878</v>
      </c>
      <c r="C171" s="3" t="s">
        <v>931</v>
      </c>
      <c r="D171" s="21" t="s">
        <v>930</v>
      </c>
      <c r="E171" s="3" t="s">
        <v>929</v>
      </c>
      <c r="F171" s="3" t="s">
        <v>668</v>
      </c>
      <c r="G171" s="4">
        <v>8916</v>
      </c>
      <c r="H171" s="4">
        <v>89.16</v>
      </c>
      <c r="I171" s="16"/>
      <c r="J171" s="49" t="s">
        <v>2239</v>
      </c>
      <c r="K171" s="3" t="s">
        <v>928</v>
      </c>
      <c r="L171" s="3" t="s">
        <v>927</v>
      </c>
      <c r="M171" s="3">
        <v>206984355</v>
      </c>
      <c r="N171" s="3">
        <v>2700</v>
      </c>
      <c r="O171" s="3">
        <v>11000</v>
      </c>
      <c r="Q171" s="3" t="s">
        <v>631</v>
      </c>
      <c r="R171" s="3" t="s">
        <v>630</v>
      </c>
      <c r="S171" s="3">
        <v>80</v>
      </c>
      <c r="T171" s="3" t="s">
        <v>626</v>
      </c>
      <c r="W171" s="3" t="s">
        <v>629</v>
      </c>
      <c r="X171" s="3" t="s">
        <v>641</v>
      </c>
      <c r="Y171" s="3" t="s">
        <v>628</v>
      </c>
      <c r="Z171" s="3" t="s">
        <v>914</v>
      </c>
      <c r="AA171" s="3" t="s">
        <v>56</v>
      </c>
      <c r="AB171" s="3" t="s">
        <v>626</v>
      </c>
      <c r="AC171" s="3" t="s">
        <v>821</v>
      </c>
      <c r="AE171" s="3">
        <v>450</v>
      </c>
      <c r="AG171" s="3">
        <v>6</v>
      </c>
      <c r="AL171" s="3" t="s">
        <v>623</v>
      </c>
      <c r="AO171" s="3">
        <v>45</v>
      </c>
      <c r="AP171" s="20">
        <v>7.5</v>
      </c>
    </row>
    <row r="172" spans="1:43" hidden="1" x14ac:dyDescent="0.3">
      <c r="A172" s="3" t="s">
        <v>926</v>
      </c>
      <c r="B172" s="3" t="s">
        <v>899</v>
      </c>
      <c r="C172" s="3" t="s">
        <v>925</v>
      </c>
      <c r="D172" s="21" t="s">
        <v>924</v>
      </c>
      <c r="E172" s="3" t="s">
        <v>923</v>
      </c>
      <c r="F172" s="3" t="s">
        <v>634</v>
      </c>
      <c r="G172" s="4">
        <v>1497</v>
      </c>
      <c r="H172" s="4">
        <v>14.97</v>
      </c>
      <c r="I172" s="16"/>
      <c r="J172" s="49" t="s">
        <v>2239</v>
      </c>
      <c r="K172" s="3" t="s">
        <v>922</v>
      </c>
      <c r="L172" s="3" t="s">
        <v>921</v>
      </c>
      <c r="M172" s="3">
        <v>206923103</v>
      </c>
      <c r="N172" s="3">
        <v>2700</v>
      </c>
      <c r="O172" s="3">
        <v>10950</v>
      </c>
      <c r="Q172" s="3" t="s">
        <v>631</v>
      </c>
      <c r="R172" s="3" t="s">
        <v>630</v>
      </c>
      <c r="S172" s="3">
        <v>80</v>
      </c>
      <c r="T172" s="3" t="s">
        <v>626</v>
      </c>
      <c r="W172" s="3" t="s">
        <v>629</v>
      </c>
      <c r="X172" s="3" t="s">
        <v>641</v>
      </c>
      <c r="Y172" s="3" t="s">
        <v>628</v>
      </c>
      <c r="Z172" s="3" t="s">
        <v>776</v>
      </c>
      <c r="AA172" s="3" t="s">
        <v>65</v>
      </c>
      <c r="AB172" s="3" t="s">
        <v>626</v>
      </c>
      <c r="AC172" s="3" t="s">
        <v>821</v>
      </c>
      <c r="AE172" s="3">
        <v>650</v>
      </c>
      <c r="AG172" s="3">
        <v>3</v>
      </c>
      <c r="AL172" s="3" t="s">
        <v>658</v>
      </c>
      <c r="AO172" s="3">
        <v>65</v>
      </c>
      <c r="AP172" s="20">
        <v>9</v>
      </c>
    </row>
    <row r="173" spans="1:43" hidden="1" x14ac:dyDescent="0.3">
      <c r="A173" s="3" t="s">
        <v>920</v>
      </c>
      <c r="B173" s="3" t="s">
        <v>828</v>
      </c>
      <c r="C173" s="3" t="s">
        <v>919</v>
      </c>
      <c r="D173" s="21" t="s">
        <v>918</v>
      </c>
      <c r="E173" s="3" t="s">
        <v>917</v>
      </c>
      <c r="F173" s="3" t="s">
        <v>668</v>
      </c>
      <c r="G173" s="4">
        <v>14265</v>
      </c>
      <c r="H173" s="4">
        <v>142.65</v>
      </c>
      <c r="I173" s="16"/>
      <c r="J173" s="49" t="s">
        <v>2239</v>
      </c>
      <c r="K173" s="3" t="s">
        <v>916</v>
      </c>
      <c r="L173" s="3" t="s">
        <v>915</v>
      </c>
      <c r="M173" s="3">
        <v>206727245</v>
      </c>
      <c r="N173" s="3">
        <v>2700</v>
      </c>
      <c r="O173" s="3">
        <v>11000</v>
      </c>
      <c r="Q173" s="3" t="s">
        <v>631</v>
      </c>
      <c r="R173" s="3" t="s">
        <v>630</v>
      </c>
      <c r="S173" s="3">
        <v>80</v>
      </c>
      <c r="T173" s="3" t="s">
        <v>626</v>
      </c>
      <c r="W173" s="3" t="s">
        <v>642</v>
      </c>
      <c r="X173" s="3" t="s">
        <v>641</v>
      </c>
      <c r="Y173" s="3" t="s">
        <v>628</v>
      </c>
      <c r="Z173" s="3" t="s">
        <v>914</v>
      </c>
      <c r="AA173" s="3" t="s">
        <v>65</v>
      </c>
      <c r="AB173" s="3" t="s">
        <v>626</v>
      </c>
      <c r="AC173" s="3" t="s">
        <v>821</v>
      </c>
      <c r="AE173" s="3">
        <v>650</v>
      </c>
      <c r="AG173" s="3">
        <v>12</v>
      </c>
      <c r="AL173" s="3" t="s">
        <v>785</v>
      </c>
      <c r="AO173" s="3">
        <v>65</v>
      </c>
      <c r="AP173" s="20">
        <v>9.5</v>
      </c>
    </row>
    <row r="174" spans="1:43" hidden="1" x14ac:dyDescent="0.3">
      <c r="A174" s="3" t="s">
        <v>913</v>
      </c>
      <c r="B174" s="3" t="s">
        <v>899</v>
      </c>
      <c r="C174" s="3" t="s">
        <v>912</v>
      </c>
      <c r="D174" s="21" t="s">
        <v>911</v>
      </c>
      <c r="E174" s="3" t="s">
        <v>910</v>
      </c>
      <c r="F174" s="3" t="s">
        <v>634</v>
      </c>
      <c r="G174" s="4">
        <v>1597</v>
      </c>
      <c r="H174" s="4">
        <v>15.97</v>
      </c>
      <c r="I174" s="16"/>
      <c r="J174" s="49" t="s">
        <v>2239</v>
      </c>
      <c r="K174" s="3" t="s">
        <v>909</v>
      </c>
      <c r="L174" s="3" t="s">
        <v>908</v>
      </c>
      <c r="M174" s="3">
        <v>206923120</v>
      </c>
      <c r="N174" s="3">
        <v>5000</v>
      </c>
      <c r="O174" s="3">
        <v>10950</v>
      </c>
      <c r="Q174" s="3" t="s">
        <v>631</v>
      </c>
      <c r="R174" s="3" t="s">
        <v>630</v>
      </c>
      <c r="S174" s="3">
        <v>80</v>
      </c>
      <c r="T174" s="3" t="s">
        <v>678</v>
      </c>
      <c r="W174" s="3" t="s">
        <v>629</v>
      </c>
      <c r="X174" s="3" t="s">
        <v>641</v>
      </c>
      <c r="Y174" s="3" t="s">
        <v>628</v>
      </c>
      <c r="Z174" s="3" t="s">
        <v>776</v>
      </c>
      <c r="AA174" s="3" t="s">
        <v>65</v>
      </c>
      <c r="AB174" s="3" t="s">
        <v>678</v>
      </c>
      <c r="AC174" s="3" t="s">
        <v>821</v>
      </c>
      <c r="AE174" s="3">
        <v>650</v>
      </c>
      <c r="AG174" s="3">
        <v>3</v>
      </c>
      <c r="AL174" s="3" t="s">
        <v>658</v>
      </c>
      <c r="AO174" s="3">
        <v>65</v>
      </c>
      <c r="AP174" s="20">
        <v>9</v>
      </c>
    </row>
    <row r="175" spans="1:43" x14ac:dyDescent="0.3">
      <c r="A175" s="3" t="s">
        <v>907</v>
      </c>
      <c r="B175" s="3" t="s">
        <v>901</v>
      </c>
      <c r="C175" s="3" t="s">
        <v>906</v>
      </c>
      <c r="D175" s="21" t="s">
        <v>905</v>
      </c>
      <c r="E175" s="3" t="s">
        <v>904</v>
      </c>
      <c r="F175" s="3" t="s">
        <v>634</v>
      </c>
      <c r="G175" s="4">
        <v>597</v>
      </c>
      <c r="H175" s="4">
        <v>5.97</v>
      </c>
      <c r="I175" s="16">
        <f t="shared" si="2"/>
        <v>5.97</v>
      </c>
      <c r="J175" s="49" t="s">
        <v>2238</v>
      </c>
      <c r="K175" s="3" t="s">
        <v>903</v>
      </c>
      <c r="L175" s="3" t="s">
        <v>902</v>
      </c>
      <c r="M175" s="3">
        <v>206357792</v>
      </c>
      <c r="N175" s="3">
        <v>2700</v>
      </c>
      <c r="O175" s="3">
        <v>25000</v>
      </c>
      <c r="Q175" s="3" t="s">
        <v>631</v>
      </c>
      <c r="R175" s="3" t="s">
        <v>630</v>
      </c>
      <c r="S175" s="3">
        <v>80</v>
      </c>
      <c r="T175" s="3" t="s">
        <v>626</v>
      </c>
      <c r="W175" s="3" t="s">
        <v>629</v>
      </c>
      <c r="X175" s="3" t="s">
        <v>641</v>
      </c>
      <c r="Y175" s="3" t="s">
        <v>628</v>
      </c>
      <c r="Z175" s="3" t="s">
        <v>776</v>
      </c>
      <c r="AA175" s="3" t="s">
        <v>56</v>
      </c>
      <c r="AB175" s="3" t="s">
        <v>626</v>
      </c>
      <c r="AC175" s="3" t="s">
        <v>821</v>
      </c>
      <c r="AE175" s="3">
        <v>450</v>
      </c>
      <c r="AG175" s="3">
        <v>1</v>
      </c>
      <c r="AL175" s="3" t="s">
        <v>623</v>
      </c>
      <c r="AO175" s="3">
        <v>45</v>
      </c>
      <c r="AP175" s="20">
        <v>6</v>
      </c>
    </row>
    <row r="176" spans="1:43" x14ac:dyDescent="0.3">
      <c r="A176" s="3" t="s">
        <v>900</v>
      </c>
      <c r="B176" s="3" t="s">
        <v>899</v>
      </c>
      <c r="C176" s="3" t="s">
        <v>898</v>
      </c>
      <c r="D176" s="21" t="s">
        <v>897</v>
      </c>
      <c r="E176" s="3" t="s">
        <v>896</v>
      </c>
      <c r="F176" s="3" t="s">
        <v>668</v>
      </c>
      <c r="G176" s="4">
        <v>997</v>
      </c>
      <c r="H176" s="4">
        <v>8.5299999999999994</v>
      </c>
      <c r="I176" s="16">
        <v>8.5299999999999994</v>
      </c>
      <c r="J176" s="49" t="s">
        <v>2237</v>
      </c>
      <c r="K176" s="3" t="s">
        <v>895</v>
      </c>
      <c r="L176" s="3" t="s">
        <v>894</v>
      </c>
      <c r="M176" s="3">
        <v>302467158</v>
      </c>
      <c r="N176" s="3">
        <v>2700</v>
      </c>
      <c r="O176" s="3">
        <v>25000</v>
      </c>
      <c r="Q176" s="3" t="s">
        <v>631</v>
      </c>
      <c r="R176" s="3" t="s">
        <v>630</v>
      </c>
      <c r="S176" s="3">
        <v>90</v>
      </c>
      <c r="T176" s="3" t="s">
        <v>626</v>
      </c>
      <c r="W176" s="3" t="s">
        <v>629</v>
      </c>
      <c r="X176" s="3" t="s">
        <v>641</v>
      </c>
      <c r="Y176" s="3" t="s">
        <v>628</v>
      </c>
      <c r="Z176" s="3" t="s">
        <v>776</v>
      </c>
      <c r="AA176" s="3" t="s">
        <v>65</v>
      </c>
      <c r="AB176" s="3" t="s">
        <v>626</v>
      </c>
      <c r="AC176" s="3" t="s">
        <v>821</v>
      </c>
      <c r="AE176" s="3">
        <v>650</v>
      </c>
      <c r="AG176" s="3">
        <v>2</v>
      </c>
      <c r="AL176" s="3" t="s">
        <v>658</v>
      </c>
      <c r="AO176" s="3">
        <v>65</v>
      </c>
      <c r="AP176" s="20">
        <v>7.2</v>
      </c>
    </row>
    <row r="177" spans="1:43" hidden="1" x14ac:dyDescent="0.3">
      <c r="A177" s="3" t="s">
        <v>893</v>
      </c>
      <c r="B177" s="3" t="s">
        <v>845</v>
      </c>
      <c r="C177" s="3" t="s">
        <v>892</v>
      </c>
      <c r="D177" s="21" t="s">
        <v>891</v>
      </c>
      <c r="E177" s="3" t="s">
        <v>890</v>
      </c>
      <c r="F177" s="3" t="s">
        <v>668</v>
      </c>
      <c r="G177" s="4">
        <v>44428</v>
      </c>
      <c r="H177" s="4">
        <v>444.28</v>
      </c>
      <c r="I177" s="16"/>
      <c r="J177" s="49" t="s">
        <v>2239</v>
      </c>
      <c r="K177" s="3" t="s">
        <v>889</v>
      </c>
      <c r="L177" s="3" t="s">
        <v>888</v>
      </c>
      <c r="M177" s="3">
        <v>207142262</v>
      </c>
      <c r="N177" s="3">
        <v>2700</v>
      </c>
      <c r="O177" s="3">
        <v>25000</v>
      </c>
      <c r="Q177" s="3" t="s">
        <v>631</v>
      </c>
      <c r="R177" s="3" t="s">
        <v>630</v>
      </c>
      <c r="S177" s="3">
        <v>93</v>
      </c>
      <c r="T177" s="3" t="s">
        <v>626</v>
      </c>
      <c r="W177" s="3" t="s">
        <v>629</v>
      </c>
      <c r="X177" s="3" t="s">
        <v>641</v>
      </c>
      <c r="Y177" s="3" t="s">
        <v>628</v>
      </c>
      <c r="Z177" s="3" t="s">
        <v>776</v>
      </c>
      <c r="AA177" s="3" t="s">
        <v>65</v>
      </c>
      <c r="AB177" s="3" t="s">
        <v>626</v>
      </c>
      <c r="AC177" s="3" t="s">
        <v>821</v>
      </c>
      <c r="AE177" s="3">
        <v>750</v>
      </c>
      <c r="AG177" s="3">
        <v>48</v>
      </c>
      <c r="AL177" s="3" t="s">
        <v>623</v>
      </c>
      <c r="AO177" s="3">
        <v>65</v>
      </c>
      <c r="AP177" s="20">
        <v>13</v>
      </c>
    </row>
    <row r="178" spans="1:43" hidden="1" x14ac:dyDescent="0.3">
      <c r="A178" s="3" t="s">
        <v>887</v>
      </c>
      <c r="B178" s="3" t="s">
        <v>886</v>
      </c>
      <c r="C178" s="3" t="s">
        <v>885</v>
      </c>
      <c r="D178" s="21" t="s">
        <v>884</v>
      </c>
      <c r="E178" s="3" t="s">
        <v>883</v>
      </c>
      <c r="F178" s="3" t="s">
        <v>668</v>
      </c>
      <c r="G178" s="4">
        <v>10764</v>
      </c>
      <c r="H178" s="4">
        <v>107.64</v>
      </c>
      <c r="I178" s="16"/>
      <c r="J178" s="49" t="s">
        <v>2239</v>
      </c>
      <c r="K178" s="3" t="s">
        <v>882</v>
      </c>
      <c r="L178" s="3" t="s">
        <v>881</v>
      </c>
      <c r="M178" s="3">
        <v>206619399</v>
      </c>
      <c r="N178" s="3">
        <v>2700</v>
      </c>
      <c r="O178" s="3">
        <v>25000</v>
      </c>
      <c r="Q178" s="3" t="s">
        <v>631</v>
      </c>
      <c r="R178" s="3" t="s">
        <v>630</v>
      </c>
      <c r="S178" s="3">
        <v>80</v>
      </c>
      <c r="T178" s="3" t="s">
        <v>626</v>
      </c>
      <c r="W178" s="3" t="s">
        <v>642</v>
      </c>
      <c r="X178" s="3" t="s">
        <v>641</v>
      </c>
      <c r="Y178" s="3" t="s">
        <v>628</v>
      </c>
      <c r="Z178" s="3" t="s">
        <v>880</v>
      </c>
      <c r="AA178" s="3" t="s">
        <v>815</v>
      </c>
      <c r="AB178" s="3" t="s">
        <v>626</v>
      </c>
      <c r="AC178" s="3" t="s">
        <v>821</v>
      </c>
      <c r="AE178" s="3">
        <v>300</v>
      </c>
      <c r="AG178" s="3">
        <v>12</v>
      </c>
      <c r="AL178" s="3" t="s">
        <v>658</v>
      </c>
      <c r="AO178" s="3">
        <v>40</v>
      </c>
      <c r="AP178" s="20">
        <v>4.5</v>
      </c>
    </row>
    <row r="179" spans="1:43" x14ac:dyDescent="0.3">
      <c r="A179" s="3" t="s">
        <v>879</v>
      </c>
      <c r="B179" s="3" t="s">
        <v>878</v>
      </c>
      <c r="C179" s="3" t="s">
        <v>877</v>
      </c>
      <c r="D179" s="21" t="s">
        <v>876</v>
      </c>
      <c r="E179" s="3" t="s">
        <v>875</v>
      </c>
      <c r="F179" s="3" t="s">
        <v>634</v>
      </c>
      <c r="G179" s="4">
        <v>1397</v>
      </c>
      <c r="H179" s="4">
        <v>16.03</v>
      </c>
      <c r="I179" s="16">
        <v>16.03</v>
      </c>
      <c r="J179" s="49" t="s">
        <v>2237</v>
      </c>
      <c r="K179" s="3" t="s">
        <v>874</v>
      </c>
      <c r="L179" s="3" t="s">
        <v>873</v>
      </c>
      <c r="M179" s="3">
        <v>207106617</v>
      </c>
      <c r="N179" s="3">
        <v>5000</v>
      </c>
      <c r="O179" s="3">
        <v>25000</v>
      </c>
      <c r="Q179" s="3" t="s">
        <v>631</v>
      </c>
      <c r="R179" s="3" t="s">
        <v>659</v>
      </c>
      <c r="S179" s="3">
        <v>80</v>
      </c>
      <c r="T179" s="3" t="s">
        <v>678</v>
      </c>
      <c r="W179" s="3" t="s">
        <v>642</v>
      </c>
      <c r="X179" s="3" t="s">
        <v>641</v>
      </c>
      <c r="Y179" s="3" t="s">
        <v>628</v>
      </c>
      <c r="Z179" s="3" t="s">
        <v>776</v>
      </c>
      <c r="AA179" s="3" t="s">
        <v>65</v>
      </c>
      <c r="AB179" s="3" t="s">
        <v>678</v>
      </c>
      <c r="AC179" s="3" t="s">
        <v>821</v>
      </c>
      <c r="AE179" s="3">
        <v>850</v>
      </c>
      <c r="AG179" s="3">
        <v>1</v>
      </c>
      <c r="AL179" s="3" t="s">
        <v>658</v>
      </c>
      <c r="AO179" s="3">
        <v>75</v>
      </c>
      <c r="AP179" s="20">
        <v>8</v>
      </c>
    </row>
    <row r="180" spans="1:43" x14ac:dyDescent="0.3">
      <c r="A180" s="3" t="s">
        <v>872</v>
      </c>
      <c r="B180" s="3" t="s">
        <v>828</v>
      </c>
      <c r="C180" s="3" t="s">
        <v>871</v>
      </c>
      <c r="D180" s="21" t="s">
        <v>870</v>
      </c>
      <c r="E180" s="3" t="s">
        <v>869</v>
      </c>
      <c r="F180" s="3" t="s">
        <v>645</v>
      </c>
      <c r="G180" s="4">
        <v>3183</v>
      </c>
      <c r="H180" s="4">
        <v>20.93</v>
      </c>
      <c r="I180" s="16">
        <v>20.93</v>
      </c>
      <c r="J180" s="49" t="s">
        <v>2237</v>
      </c>
      <c r="K180" s="3" t="s">
        <v>868</v>
      </c>
      <c r="L180" s="3" t="s">
        <v>867</v>
      </c>
      <c r="M180" s="3">
        <v>206659479</v>
      </c>
      <c r="N180" s="3">
        <v>4000</v>
      </c>
      <c r="O180" s="3">
        <v>50000</v>
      </c>
      <c r="Q180" s="3" t="s">
        <v>631</v>
      </c>
      <c r="R180" s="3" t="s">
        <v>630</v>
      </c>
      <c r="S180" s="3">
        <v>80</v>
      </c>
      <c r="T180" s="3" t="s">
        <v>722</v>
      </c>
      <c r="W180" s="3" t="s">
        <v>629</v>
      </c>
      <c r="Y180" s="3" t="s">
        <v>866</v>
      </c>
      <c r="Z180" s="3" t="s">
        <v>650</v>
      </c>
      <c r="AA180" s="3" t="s">
        <v>27</v>
      </c>
      <c r="AB180" s="3" t="s">
        <v>721</v>
      </c>
      <c r="AC180" s="3" t="s">
        <v>821</v>
      </c>
      <c r="AE180" s="3">
        <v>1000</v>
      </c>
      <c r="AG180" s="3">
        <v>1</v>
      </c>
      <c r="AL180" s="3" t="s">
        <v>785</v>
      </c>
      <c r="AO180" s="3">
        <v>26</v>
      </c>
      <c r="AP180" s="20">
        <v>12</v>
      </c>
    </row>
    <row r="181" spans="1:43" hidden="1" x14ac:dyDescent="0.3">
      <c r="A181" s="3" t="s">
        <v>865</v>
      </c>
      <c r="B181" s="3" t="s">
        <v>864</v>
      </c>
      <c r="C181" s="3" t="s">
        <v>863</v>
      </c>
      <c r="D181" s="21" t="s">
        <v>862</v>
      </c>
      <c r="E181" s="3" t="s">
        <v>861</v>
      </c>
      <c r="F181" s="3" t="s">
        <v>634</v>
      </c>
      <c r="G181" s="4">
        <v>884</v>
      </c>
      <c r="H181" s="4">
        <v>8.84</v>
      </c>
      <c r="I181" s="16"/>
      <c r="J181" s="49" t="s">
        <v>2239</v>
      </c>
      <c r="K181" s="3" t="s">
        <v>860</v>
      </c>
      <c r="L181" s="3" t="s">
        <v>859</v>
      </c>
      <c r="M181" s="3">
        <v>205337959</v>
      </c>
      <c r="N181" s="3">
        <v>2700</v>
      </c>
      <c r="O181" s="3">
        <v>25000</v>
      </c>
      <c r="Q181" s="3" t="s">
        <v>631</v>
      </c>
      <c r="R181" s="3" t="s">
        <v>630</v>
      </c>
      <c r="S181" s="3">
        <v>81</v>
      </c>
      <c r="T181" s="3" t="s">
        <v>626</v>
      </c>
      <c r="W181" s="3" t="s">
        <v>629</v>
      </c>
      <c r="Y181" s="3" t="s">
        <v>628</v>
      </c>
      <c r="Z181" s="3" t="s">
        <v>776</v>
      </c>
      <c r="AA181" s="3" t="s">
        <v>65</v>
      </c>
      <c r="AB181" s="3" t="s">
        <v>626</v>
      </c>
      <c r="AC181" s="3" t="s">
        <v>821</v>
      </c>
      <c r="AE181" s="3">
        <v>650</v>
      </c>
      <c r="AG181" s="3">
        <v>1</v>
      </c>
      <c r="AL181" s="3" t="s">
        <v>623</v>
      </c>
      <c r="AO181" s="3">
        <v>65</v>
      </c>
      <c r="AP181" s="20">
        <v>9.5</v>
      </c>
    </row>
    <row r="182" spans="1:43" x14ac:dyDescent="0.3">
      <c r="A182" s="3" t="s">
        <v>858</v>
      </c>
      <c r="B182" s="3" t="s">
        <v>857</v>
      </c>
      <c r="C182" s="3" t="s">
        <v>856</v>
      </c>
      <c r="D182" s="21" t="s">
        <v>855</v>
      </c>
      <c r="E182" s="3" t="s">
        <v>854</v>
      </c>
      <c r="F182" s="3" t="s">
        <v>853</v>
      </c>
      <c r="G182" s="4">
        <v>4499</v>
      </c>
      <c r="H182" s="4">
        <v>34.99</v>
      </c>
      <c r="I182" s="16">
        <v>34.99</v>
      </c>
      <c r="J182" s="49" t="s">
        <v>2237</v>
      </c>
      <c r="K182" s="3" t="s">
        <v>852</v>
      </c>
      <c r="L182" s="3" t="s">
        <v>851</v>
      </c>
      <c r="M182" s="3">
        <v>300087518</v>
      </c>
      <c r="N182" s="3">
        <v>2200</v>
      </c>
      <c r="O182" s="3">
        <v>20000</v>
      </c>
      <c r="P182" s="3" t="s">
        <v>850</v>
      </c>
      <c r="Q182" s="3" t="s">
        <v>631</v>
      </c>
      <c r="R182" s="3" t="s">
        <v>630</v>
      </c>
      <c r="S182" s="3">
        <v>80</v>
      </c>
      <c r="W182" s="3" t="s">
        <v>629</v>
      </c>
      <c r="Y182" s="3" t="s">
        <v>628</v>
      </c>
      <c r="Z182" s="3" t="s">
        <v>849</v>
      </c>
      <c r="AA182" s="3" t="s">
        <v>65</v>
      </c>
      <c r="AB182" s="3" t="s">
        <v>722</v>
      </c>
      <c r="AC182" s="3" t="s">
        <v>821</v>
      </c>
      <c r="AE182" s="3">
        <v>750</v>
      </c>
      <c r="AG182" s="3">
        <v>1</v>
      </c>
      <c r="AK182" s="3" t="s">
        <v>848</v>
      </c>
      <c r="AL182" s="3" t="s">
        <v>847</v>
      </c>
      <c r="AO182" s="3">
        <v>60</v>
      </c>
      <c r="AP182" s="20">
        <v>10</v>
      </c>
    </row>
    <row r="183" spans="1:43" x14ac:dyDescent="0.3">
      <c r="A183" s="3" t="s">
        <v>846</v>
      </c>
      <c r="B183" s="3" t="s">
        <v>845</v>
      </c>
      <c r="C183" s="3" t="s">
        <v>844</v>
      </c>
      <c r="D183" s="21" t="s">
        <v>843</v>
      </c>
      <c r="E183" s="3" t="s">
        <v>842</v>
      </c>
      <c r="F183" s="3" t="s">
        <v>668</v>
      </c>
      <c r="G183" s="4">
        <v>11847</v>
      </c>
      <c r="H183" s="4">
        <v>118.47</v>
      </c>
      <c r="I183" s="16">
        <f t="shared" ref="I183" si="3">G183/100</f>
        <v>118.47</v>
      </c>
      <c r="J183" s="49" t="s">
        <v>2238</v>
      </c>
      <c r="K183" s="3" t="s">
        <v>841</v>
      </c>
      <c r="L183" s="3" t="s">
        <v>840</v>
      </c>
      <c r="M183" s="3">
        <v>303555870</v>
      </c>
      <c r="N183" s="3">
        <v>2700</v>
      </c>
      <c r="O183" s="3">
        <v>15000</v>
      </c>
      <c r="Q183" s="3" t="s">
        <v>631</v>
      </c>
      <c r="R183" s="3" t="s">
        <v>839</v>
      </c>
      <c r="S183" s="3">
        <v>80</v>
      </c>
      <c r="T183" s="3" t="s">
        <v>626</v>
      </c>
      <c r="W183" s="3" t="s">
        <v>629</v>
      </c>
      <c r="X183" s="3" t="s">
        <v>641</v>
      </c>
      <c r="Y183" s="3" t="s">
        <v>628</v>
      </c>
      <c r="Z183" s="3" t="s">
        <v>776</v>
      </c>
      <c r="AA183" s="3" t="s">
        <v>65</v>
      </c>
      <c r="AB183" s="3" t="s">
        <v>626</v>
      </c>
      <c r="AC183" s="3" t="s">
        <v>821</v>
      </c>
      <c r="AE183" s="3">
        <v>650</v>
      </c>
      <c r="AG183" s="3">
        <v>12</v>
      </c>
      <c r="AO183" s="3">
        <v>65</v>
      </c>
      <c r="AP183" s="20">
        <v>9.5</v>
      </c>
    </row>
    <row r="184" spans="1:43" x14ac:dyDescent="0.3">
      <c r="A184" s="3" t="s">
        <v>838</v>
      </c>
      <c r="B184" s="3" t="s">
        <v>837</v>
      </c>
      <c r="C184" s="3" t="s">
        <v>836</v>
      </c>
      <c r="D184" s="21" t="s">
        <v>835</v>
      </c>
      <c r="E184" s="3" t="s">
        <v>834</v>
      </c>
      <c r="F184" s="3" t="s">
        <v>824</v>
      </c>
      <c r="G184" s="4">
        <v>999</v>
      </c>
      <c r="H184" s="4">
        <v>5.6</v>
      </c>
      <c r="I184" s="16">
        <v>5.6</v>
      </c>
      <c r="J184" s="49" t="s">
        <v>2237</v>
      </c>
      <c r="K184" s="3" t="s">
        <v>833</v>
      </c>
      <c r="L184" s="3" t="s">
        <v>832</v>
      </c>
      <c r="M184" s="3">
        <v>303095731</v>
      </c>
      <c r="N184" s="3">
        <v>3000</v>
      </c>
      <c r="O184" s="3">
        <v>25000</v>
      </c>
      <c r="Q184" s="3" t="s">
        <v>631</v>
      </c>
      <c r="R184" s="3" t="s">
        <v>831</v>
      </c>
      <c r="S184" s="3">
        <v>82</v>
      </c>
      <c r="T184" s="3" t="s">
        <v>722</v>
      </c>
      <c r="W184" s="3" t="s">
        <v>629</v>
      </c>
      <c r="X184" s="3" t="s">
        <v>641</v>
      </c>
      <c r="Y184" s="3" t="s">
        <v>628</v>
      </c>
      <c r="Z184" s="3" t="s">
        <v>830</v>
      </c>
      <c r="AA184" s="3" t="s">
        <v>65</v>
      </c>
      <c r="AB184" s="3" t="s">
        <v>626</v>
      </c>
      <c r="AC184" s="3" t="s">
        <v>821</v>
      </c>
      <c r="AE184" s="3">
        <v>650</v>
      </c>
      <c r="AG184" s="3">
        <v>1</v>
      </c>
      <c r="AO184" s="3">
        <v>65</v>
      </c>
      <c r="AP184" s="20">
        <v>8</v>
      </c>
    </row>
    <row r="185" spans="1:43" hidden="1" x14ac:dyDescent="0.3">
      <c r="A185" s="3" t="s">
        <v>829</v>
      </c>
      <c r="B185" s="3" t="s">
        <v>828</v>
      </c>
      <c r="C185" s="3" t="s">
        <v>827</v>
      </c>
      <c r="D185" s="21" t="s">
        <v>826</v>
      </c>
      <c r="E185" s="3" t="s">
        <v>825</v>
      </c>
      <c r="F185" s="3" t="s">
        <v>824</v>
      </c>
      <c r="G185" s="4">
        <v>1750</v>
      </c>
      <c r="H185" s="4">
        <v>17.5</v>
      </c>
      <c r="I185" s="16"/>
      <c r="J185" s="49" t="s">
        <v>2239</v>
      </c>
      <c r="K185" s="3" t="s">
        <v>823</v>
      </c>
      <c r="L185" s="3" t="s">
        <v>822</v>
      </c>
      <c r="M185" s="3">
        <v>303960923</v>
      </c>
      <c r="N185" s="3">
        <v>3000</v>
      </c>
      <c r="O185" s="3">
        <v>15000</v>
      </c>
      <c r="R185" s="3" t="s">
        <v>659</v>
      </c>
      <c r="S185" s="3">
        <v>82</v>
      </c>
      <c r="T185" s="3" t="s">
        <v>722</v>
      </c>
      <c r="W185" s="3" t="s">
        <v>642</v>
      </c>
      <c r="Y185" s="3" t="s">
        <v>628</v>
      </c>
      <c r="Z185" s="3" t="s">
        <v>776</v>
      </c>
      <c r="AA185" s="3" t="s">
        <v>65</v>
      </c>
      <c r="AB185" s="3" t="s">
        <v>799</v>
      </c>
      <c r="AC185" s="3" t="s">
        <v>821</v>
      </c>
      <c r="AE185" s="3">
        <v>650</v>
      </c>
      <c r="AG185" s="3">
        <v>6</v>
      </c>
      <c r="AO185" s="3">
        <v>65</v>
      </c>
      <c r="AP185" s="20">
        <v>9</v>
      </c>
    </row>
    <row r="186" spans="1:43" x14ac:dyDescent="0.3">
      <c r="A186" s="108"/>
      <c r="B186" s="108"/>
      <c r="C186" s="108"/>
      <c r="D186" s="112"/>
      <c r="E186" s="108"/>
      <c r="F186" s="108"/>
      <c r="G186" s="120"/>
      <c r="H186" s="120"/>
      <c r="I186" s="109"/>
      <c r="J186" s="121"/>
      <c r="K186" s="108"/>
      <c r="L186" s="108"/>
      <c r="M186" s="108"/>
      <c r="N186" s="108"/>
      <c r="O186" s="108"/>
      <c r="P186" s="108"/>
      <c r="Q186" s="108" t="s">
        <v>631</v>
      </c>
      <c r="R186" s="108"/>
      <c r="S186" s="108"/>
      <c r="T186" s="108"/>
      <c r="U186" s="108"/>
      <c r="V186" s="108"/>
      <c r="W186" s="108"/>
      <c r="X186" s="108"/>
      <c r="Y186" s="108"/>
      <c r="Z186" s="108"/>
      <c r="AA186" s="108"/>
      <c r="AB186" s="108"/>
      <c r="AC186" s="108" t="s">
        <v>821</v>
      </c>
      <c r="AD186" s="108"/>
      <c r="AE186" s="108"/>
      <c r="AF186" s="108"/>
      <c r="AG186" s="108"/>
      <c r="AH186" s="108"/>
      <c r="AI186" s="108"/>
      <c r="AJ186" s="108"/>
      <c r="AK186" s="108"/>
      <c r="AL186" s="108"/>
      <c r="AM186" s="108"/>
      <c r="AN186" s="108"/>
      <c r="AO186" s="108">
        <v>120</v>
      </c>
      <c r="AP186" s="122"/>
      <c r="AQ186" s="108"/>
    </row>
    <row r="187" spans="1:43" x14ac:dyDescent="0.3">
      <c r="A187" s="108"/>
      <c r="B187" s="108"/>
      <c r="C187" s="108"/>
      <c r="D187" s="112"/>
      <c r="E187" s="108"/>
      <c r="F187" s="108"/>
      <c r="G187" s="120"/>
      <c r="H187" s="120"/>
      <c r="I187" s="109"/>
      <c r="J187" s="121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  <c r="V187" s="108"/>
      <c r="W187" s="108"/>
      <c r="X187" s="108"/>
      <c r="Y187" s="108"/>
      <c r="Z187" s="108"/>
      <c r="AA187" s="108"/>
      <c r="AB187" s="108"/>
      <c r="AC187" s="108"/>
      <c r="AD187" s="108"/>
      <c r="AE187" s="108"/>
      <c r="AF187" s="108"/>
      <c r="AG187" s="108"/>
      <c r="AH187" s="108"/>
      <c r="AI187" s="108"/>
      <c r="AJ187" s="108"/>
      <c r="AK187" s="108"/>
      <c r="AL187" s="108"/>
      <c r="AM187" s="108"/>
      <c r="AN187" s="108"/>
      <c r="AO187" s="108"/>
      <c r="AP187" s="122"/>
      <c r="AQ187" s="108"/>
    </row>
  </sheetData>
  <hyperlinks>
    <hyperlink ref="D168" r:id="rId1"/>
    <hyperlink ref="D2" r:id="rId2"/>
    <hyperlink ref="D3" r:id="rId3"/>
    <hyperlink ref="D4" r:id="rId4"/>
    <hyperlink ref="D170" r:id="rId5"/>
    <hyperlink ref="D171" r:id="rId6"/>
    <hyperlink ref="D172" r:id="rId7"/>
    <hyperlink ref="D173" r:id="rId8"/>
    <hyperlink ref="D174" r:id="rId9"/>
    <hyperlink ref="D175" r:id="rId10"/>
    <hyperlink ref="D176" r:id="rId11"/>
    <hyperlink ref="D177" r:id="rId12"/>
    <hyperlink ref="D178" r:id="rId13"/>
    <hyperlink ref="D179" r:id="rId14"/>
    <hyperlink ref="D180" r:id="rId15"/>
    <hyperlink ref="D181" r:id="rId16"/>
    <hyperlink ref="D182" r:id="rId17"/>
    <hyperlink ref="D183" r:id="rId18"/>
    <hyperlink ref="D184" r:id="rId19"/>
    <hyperlink ref="D185" r:id="rId20"/>
    <hyperlink ref="D18" r:id="rId21"/>
    <hyperlink ref="D157" r:id="rId22"/>
    <hyperlink ref="D117" r:id="rId23"/>
    <hyperlink ref="D67" r:id="rId24"/>
  </hyperlinks>
  <pageMargins left="0.7" right="0.7" top="0.75" bottom="0.75" header="0.3" footer="0.3"/>
  <tableParts count="1">
    <tablePart r:id="rId2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Z79"/>
  <sheetViews>
    <sheetView topLeftCell="I64" workbookViewId="0">
      <selection activeCell="L79" sqref="L79"/>
    </sheetView>
  </sheetViews>
  <sheetFormatPr defaultRowHeight="14.4" x14ac:dyDescent="0.3"/>
  <cols>
    <col min="1" max="1" width="18.109375" customWidth="1"/>
    <col min="2" max="2" width="20.21875" customWidth="1"/>
    <col min="3" max="3" width="11.33203125" customWidth="1"/>
    <col min="4" max="4" width="15.33203125" customWidth="1"/>
    <col min="5" max="5" width="12.44140625" customWidth="1"/>
    <col min="6" max="6" width="49" customWidth="1"/>
    <col min="7" max="7" width="8.88671875" customWidth="1"/>
    <col min="8" max="9" width="32.109375" customWidth="1"/>
    <col min="10" max="10" width="13.21875" style="54" customWidth="1"/>
    <col min="11" max="11" width="13.6640625" style="53" customWidth="1"/>
    <col min="12" max="12" width="10" customWidth="1"/>
    <col min="13" max="13" width="11.109375" customWidth="1"/>
    <col min="14" max="14" width="13.88671875" customWidth="1"/>
    <col min="15" max="15" width="22" customWidth="1"/>
    <col min="16" max="16" width="14.88671875" customWidth="1"/>
    <col min="17" max="17" width="13.33203125" customWidth="1"/>
    <col min="18" max="18" width="9.44140625" customWidth="1"/>
    <col min="19" max="19" width="14.21875" customWidth="1"/>
    <col min="20" max="20" width="17.44140625" customWidth="1"/>
    <col min="21" max="21" width="8.88671875" customWidth="1"/>
    <col min="22" max="22" width="8.88671875" hidden="1" customWidth="1"/>
    <col min="23" max="23" width="19.21875" customWidth="1"/>
    <col min="24" max="24" width="11.44140625" customWidth="1"/>
    <col min="25" max="26" width="0" hidden="1" customWidth="1"/>
  </cols>
  <sheetData>
    <row r="1" spans="1:26" x14ac:dyDescent="0.3">
      <c r="A1" s="58" t="s">
        <v>183</v>
      </c>
      <c r="B1" s="58" t="s">
        <v>182</v>
      </c>
      <c r="C1" s="58" t="s">
        <v>621</v>
      </c>
      <c r="D1" s="58" t="s">
        <v>620</v>
      </c>
      <c r="E1" s="58" t="s">
        <v>179</v>
      </c>
      <c r="F1" s="58" t="s">
        <v>178</v>
      </c>
      <c r="G1" s="58" t="s">
        <v>177</v>
      </c>
      <c r="H1" s="58" t="s">
        <v>176</v>
      </c>
      <c r="I1" s="63" t="s">
        <v>2240</v>
      </c>
      <c r="J1" s="63" t="s">
        <v>175</v>
      </c>
      <c r="K1" s="61" t="s">
        <v>2236</v>
      </c>
      <c r="L1" s="58" t="s">
        <v>174</v>
      </c>
      <c r="M1" s="58" t="s">
        <v>173</v>
      </c>
      <c r="N1" s="58" t="s">
        <v>172</v>
      </c>
      <c r="O1" s="58" t="s">
        <v>171</v>
      </c>
      <c r="P1" s="58" t="s">
        <v>170</v>
      </c>
      <c r="Q1" s="58" t="s">
        <v>169</v>
      </c>
      <c r="R1" s="58" t="s">
        <v>168</v>
      </c>
      <c r="S1" s="58" t="s">
        <v>167</v>
      </c>
      <c r="T1" s="58" t="s">
        <v>2209</v>
      </c>
      <c r="U1" s="58" t="s">
        <v>166</v>
      </c>
      <c r="V1" s="58" t="s">
        <v>165</v>
      </c>
      <c r="W1" s="58" t="s">
        <v>164</v>
      </c>
      <c r="X1" s="58" t="s">
        <v>163</v>
      </c>
      <c r="Y1" t="s">
        <v>164</v>
      </c>
    </row>
    <row r="2" spans="1:26" x14ac:dyDescent="0.3">
      <c r="A2" t="s">
        <v>619</v>
      </c>
      <c r="B2" s="22" t="s">
        <v>208</v>
      </c>
      <c r="D2" s="22" t="s">
        <v>207</v>
      </c>
      <c r="E2" t="s">
        <v>618</v>
      </c>
      <c r="F2" t="s">
        <v>617</v>
      </c>
      <c r="G2" t="s">
        <v>616</v>
      </c>
      <c r="H2" t="s">
        <v>615</v>
      </c>
      <c r="I2">
        <v>4.45</v>
      </c>
      <c r="J2" s="55">
        <v>4.45</v>
      </c>
      <c r="K2" s="52" t="s">
        <v>2237</v>
      </c>
      <c r="L2" t="s">
        <v>4</v>
      </c>
      <c r="M2" t="s">
        <v>0</v>
      </c>
      <c r="N2" t="s">
        <v>29</v>
      </c>
      <c r="O2" t="s">
        <v>614</v>
      </c>
      <c r="P2" t="s">
        <v>65</v>
      </c>
      <c r="Q2">
        <v>650</v>
      </c>
      <c r="R2">
        <v>9</v>
      </c>
      <c r="S2">
        <v>12</v>
      </c>
      <c r="T2">
        <v>1</v>
      </c>
      <c r="U2">
        <v>80</v>
      </c>
      <c r="V2" s="1">
        <v>25000</v>
      </c>
      <c r="W2">
        <v>65</v>
      </c>
      <c r="X2" t="s">
        <v>193</v>
      </c>
      <c r="Y2">
        <v>65</v>
      </c>
      <c r="Z2" t="s">
        <v>2212</v>
      </c>
    </row>
    <row r="3" spans="1:26" x14ac:dyDescent="0.3">
      <c r="A3" t="s">
        <v>613</v>
      </c>
      <c r="B3" t="s">
        <v>208</v>
      </c>
      <c r="D3" t="s">
        <v>223</v>
      </c>
      <c r="E3" t="s">
        <v>612</v>
      </c>
      <c r="F3" t="s">
        <v>611</v>
      </c>
      <c r="G3" t="s">
        <v>610</v>
      </c>
      <c r="H3" t="s">
        <v>609</v>
      </c>
      <c r="I3">
        <v>4.08</v>
      </c>
      <c r="J3" s="55">
        <v>4.08</v>
      </c>
      <c r="K3" s="52" t="s">
        <v>2237</v>
      </c>
      <c r="L3" t="s">
        <v>4</v>
      </c>
      <c r="M3" t="s">
        <v>608</v>
      </c>
      <c r="N3" t="s">
        <v>29</v>
      </c>
      <c r="O3" t="s">
        <v>607</v>
      </c>
      <c r="P3" t="s">
        <v>65</v>
      </c>
      <c r="Q3">
        <v>850</v>
      </c>
      <c r="R3">
        <v>10.5</v>
      </c>
      <c r="S3">
        <v>12</v>
      </c>
      <c r="T3">
        <v>1</v>
      </c>
      <c r="U3">
        <v>82</v>
      </c>
      <c r="V3" s="1">
        <v>25000</v>
      </c>
      <c r="W3">
        <v>65</v>
      </c>
      <c r="X3" t="s">
        <v>193</v>
      </c>
      <c r="Y3">
        <v>65</v>
      </c>
      <c r="Z3" t="s">
        <v>2212</v>
      </c>
    </row>
    <row r="4" spans="1:26" x14ac:dyDescent="0.3">
      <c r="A4" t="s">
        <v>606</v>
      </c>
      <c r="B4" t="s">
        <v>191</v>
      </c>
      <c r="D4" s="22" t="s">
        <v>216</v>
      </c>
      <c r="E4" t="s">
        <v>605</v>
      </c>
      <c r="F4" t="s">
        <v>604</v>
      </c>
      <c r="G4" t="s">
        <v>548</v>
      </c>
      <c r="H4" t="s">
        <v>603</v>
      </c>
      <c r="I4">
        <v>26.99</v>
      </c>
      <c r="J4" s="55">
        <v>26.99</v>
      </c>
      <c r="K4" s="52"/>
      <c r="L4" t="s">
        <v>4</v>
      </c>
      <c r="M4" t="s">
        <v>0</v>
      </c>
      <c r="N4" t="s">
        <v>240</v>
      </c>
      <c r="O4" t="s">
        <v>602</v>
      </c>
      <c r="P4" t="s">
        <v>184</v>
      </c>
      <c r="Q4">
        <v>2650</v>
      </c>
      <c r="R4">
        <v>30</v>
      </c>
      <c r="S4">
        <v>18</v>
      </c>
      <c r="T4">
        <v>1</v>
      </c>
      <c r="U4">
        <v>80</v>
      </c>
      <c r="V4" s="1">
        <v>25000</v>
      </c>
      <c r="W4">
        <v>175</v>
      </c>
      <c r="X4" t="s">
        <v>193</v>
      </c>
      <c r="Y4">
        <v>175</v>
      </c>
      <c r="Z4" t="s">
        <v>2212</v>
      </c>
    </row>
    <row r="5" spans="1:26" x14ac:dyDescent="0.3">
      <c r="A5" t="s">
        <v>601</v>
      </c>
      <c r="B5" t="s">
        <v>200</v>
      </c>
      <c r="D5" t="s">
        <v>199</v>
      </c>
      <c r="E5" t="s">
        <v>600</v>
      </c>
      <c r="F5" t="s">
        <v>599</v>
      </c>
      <c r="G5" t="s">
        <v>588</v>
      </c>
      <c r="H5" t="s">
        <v>598</v>
      </c>
      <c r="I5">
        <v>7.46</v>
      </c>
      <c r="J5" s="55">
        <v>7.46</v>
      </c>
      <c r="K5" s="52" t="s">
        <v>2237</v>
      </c>
      <c r="L5" t="s">
        <v>4</v>
      </c>
      <c r="M5" t="s">
        <v>0</v>
      </c>
      <c r="N5" t="s">
        <v>225</v>
      </c>
      <c r="O5">
        <v>40612</v>
      </c>
      <c r="P5" t="s">
        <v>56</v>
      </c>
      <c r="Q5">
        <v>500</v>
      </c>
      <c r="R5">
        <v>6.5</v>
      </c>
      <c r="S5">
        <v>6</v>
      </c>
      <c r="T5">
        <v>1</v>
      </c>
      <c r="U5">
        <v>82</v>
      </c>
      <c r="V5" s="1">
        <v>25000</v>
      </c>
      <c r="W5">
        <v>45</v>
      </c>
      <c r="X5" t="s">
        <v>193</v>
      </c>
      <c r="Y5">
        <v>45</v>
      </c>
      <c r="Z5" t="s">
        <v>2212</v>
      </c>
    </row>
    <row r="6" spans="1:26" x14ac:dyDescent="0.3">
      <c r="A6" t="s">
        <v>597</v>
      </c>
      <c r="B6" t="s">
        <v>191</v>
      </c>
      <c r="D6" t="s">
        <v>245</v>
      </c>
      <c r="E6" t="s">
        <v>596</v>
      </c>
      <c r="F6" t="s">
        <v>595</v>
      </c>
      <c r="G6" t="s">
        <v>355</v>
      </c>
      <c r="H6" t="s">
        <v>594</v>
      </c>
      <c r="I6">
        <v>3.78</v>
      </c>
      <c r="J6" s="55">
        <v>3.78</v>
      </c>
      <c r="K6" s="52" t="s">
        <v>2237</v>
      </c>
      <c r="L6" t="s">
        <v>4</v>
      </c>
      <c r="M6" t="s">
        <v>0</v>
      </c>
      <c r="N6" t="s">
        <v>240</v>
      </c>
      <c r="O6" t="s">
        <v>593</v>
      </c>
      <c r="P6" t="s">
        <v>1</v>
      </c>
      <c r="Q6">
        <v>800</v>
      </c>
      <c r="R6">
        <v>13</v>
      </c>
      <c r="S6">
        <v>18</v>
      </c>
      <c r="T6">
        <v>1</v>
      </c>
      <c r="U6">
        <v>82</v>
      </c>
      <c r="V6" s="1">
        <v>25000</v>
      </c>
      <c r="W6">
        <v>60</v>
      </c>
      <c r="X6" t="s">
        <v>43</v>
      </c>
      <c r="Y6">
        <v>60</v>
      </c>
      <c r="Z6" t="s">
        <v>2212</v>
      </c>
    </row>
    <row r="7" spans="1:26" x14ac:dyDescent="0.3">
      <c r="A7" t="s">
        <v>592</v>
      </c>
      <c r="B7" t="s">
        <v>200</v>
      </c>
      <c r="D7" t="s">
        <v>591</v>
      </c>
      <c r="E7" t="s">
        <v>590</v>
      </c>
      <c r="F7" t="s">
        <v>589</v>
      </c>
      <c r="G7" t="s">
        <v>588</v>
      </c>
      <c r="H7" t="s">
        <v>587</v>
      </c>
      <c r="I7">
        <v>9.51</v>
      </c>
      <c r="J7" s="55">
        <v>9.51</v>
      </c>
      <c r="K7" s="52" t="s">
        <v>2237</v>
      </c>
      <c r="L7" t="s">
        <v>4</v>
      </c>
      <c r="M7" t="s">
        <v>0</v>
      </c>
      <c r="N7" t="s">
        <v>225</v>
      </c>
      <c r="O7">
        <v>58001</v>
      </c>
      <c r="P7" t="s">
        <v>56</v>
      </c>
      <c r="Q7">
        <v>500</v>
      </c>
      <c r="R7">
        <v>6.5</v>
      </c>
      <c r="S7">
        <v>6</v>
      </c>
      <c r="T7">
        <v>1</v>
      </c>
      <c r="U7">
        <v>82</v>
      </c>
      <c r="V7" s="1">
        <v>25000</v>
      </c>
      <c r="W7">
        <v>45</v>
      </c>
      <c r="X7" t="s">
        <v>43</v>
      </c>
      <c r="Y7">
        <v>45</v>
      </c>
      <c r="Z7" t="s">
        <v>2212</v>
      </c>
    </row>
    <row r="8" spans="1:26" x14ac:dyDescent="0.3">
      <c r="A8" t="s">
        <v>586</v>
      </c>
      <c r="B8" t="s">
        <v>208</v>
      </c>
      <c r="D8" t="s">
        <v>223</v>
      </c>
      <c r="E8" t="s">
        <v>585</v>
      </c>
      <c r="F8" t="s">
        <v>584</v>
      </c>
      <c r="G8" t="s">
        <v>583</v>
      </c>
      <c r="H8" t="s">
        <v>582</v>
      </c>
      <c r="I8">
        <v>6.89</v>
      </c>
      <c r="J8" s="55">
        <v>6.89</v>
      </c>
      <c r="K8" s="52" t="s">
        <v>2237</v>
      </c>
      <c r="L8" t="s">
        <v>4</v>
      </c>
      <c r="M8" t="s">
        <v>0</v>
      </c>
      <c r="N8" t="s">
        <v>225</v>
      </c>
      <c r="O8">
        <v>40772</v>
      </c>
      <c r="P8" t="s">
        <v>65</v>
      </c>
      <c r="Q8">
        <v>685</v>
      </c>
      <c r="R8">
        <v>8</v>
      </c>
      <c r="S8">
        <v>6</v>
      </c>
      <c r="T8">
        <v>1</v>
      </c>
      <c r="U8">
        <v>82</v>
      </c>
      <c r="V8" s="1">
        <v>25000</v>
      </c>
      <c r="W8">
        <v>65</v>
      </c>
      <c r="X8" t="s">
        <v>193</v>
      </c>
      <c r="Y8">
        <v>65</v>
      </c>
      <c r="Z8" t="s">
        <v>2212</v>
      </c>
    </row>
    <row r="9" spans="1:26" x14ac:dyDescent="0.3">
      <c r="A9" t="s">
        <v>581</v>
      </c>
      <c r="B9" t="s">
        <v>191</v>
      </c>
      <c r="D9" t="s">
        <v>245</v>
      </c>
      <c r="E9" t="s">
        <v>580</v>
      </c>
      <c r="F9" t="s">
        <v>579</v>
      </c>
      <c r="G9" t="s">
        <v>537</v>
      </c>
      <c r="H9" t="s">
        <v>578</v>
      </c>
      <c r="I9">
        <v>9.89</v>
      </c>
      <c r="J9" s="55">
        <v>9.89</v>
      </c>
      <c r="K9" s="52" t="s">
        <v>2237</v>
      </c>
      <c r="L9" t="s">
        <v>4</v>
      </c>
      <c r="M9" t="s">
        <v>0</v>
      </c>
      <c r="N9" t="s">
        <v>29</v>
      </c>
      <c r="O9" t="s">
        <v>577</v>
      </c>
      <c r="P9" t="s">
        <v>184</v>
      </c>
      <c r="Q9">
        <v>1300</v>
      </c>
      <c r="R9">
        <v>17</v>
      </c>
      <c r="S9">
        <v>12</v>
      </c>
      <c r="T9">
        <v>1</v>
      </c>
      <c r="U9">
        <v>80</v>
      </c>
      <c r="V9" s="1">
        <v>25000</v>
      </c>
      <c r="W9">
        <v>85</v>
      </c>
      <c r="X9" t="s">
        <v>193</v>
      </c>
      <c r="Y9">
        <v>85</v>
      </c>
      <c r="Z9" t="s">
        <v>2212</v>
      </c>
    </row>
    <row r="10" spans="1:26" x14ac:dyDescent="0.3">
      <c r="A10" t="s">
        <v>576</v>
      </c>
      <c r="B10" t="s">
        <v>200</v>
      </c>
      <c r="D10" t="s">
        <v>451</v>
      </c>
      <c r="E10" t="s">
        <v>575</v>
      </c>
      <c r="F10" t="s">
        <v>574</v>
      </c>
      <c r="G10" t="s">
        <v>573</v>
      </c>
      <c r="H10" t="s">
        <v>572</v>
      </c>
      <c r="I10">
        <v>3.59</v>
      </c>
      <c r="J10" s="55">
        <v>3.59</v>
      </c>
      <c r="K10" s="52" t="s">
        <v>2237</v>
      </c>
      <c r="L10" t="s">
        <v>4</v>
      </c>
      <c r="M10" t="s">
        <v>0</v>
      </c>
      <c r="N10" t="s">
        <v>275</v>
      </c>
      <c r="O10" t="s">
        <v>571</v>
      </c>
      <c r="P10" t="s">
        <v>56</v>
      </c>
      <c r="Q10">
        <v>500</v>
      </c>
      <c r="R10">
        <v>7.5</v>
      </c>
      <c r="S10">
        <v>20</v>
      </c>
      <c r="T10">
        <v>1</v>
      </c>
      <c r="U10">
        <v>80</v>
      </c>
      <c r="V10" s="1">
        <v>25000</v>
      </c>
      <c r="W10">
        <v>50</v>
      </c>
      <c r="X10" t="s">
        <v>43</v>
      </c>
      <c r="Y10">
        <v>50</v>
      </c>
      <c r="Z10" t="s">
        <v>2212</v>
      </c>
    </row>
    <row r="11" spans="1:26" x14ac:dyDescent="0.3">
      <c r="A11" t="s">
        <v>570</v>
      </c>
      <c r="B11" t="s">
        <v>200</v>
      </c>
      <c r="D11" t="s">
        <v>252</v>
      </c>
      <c r="E11" t="s">
        <v>569</v>
      </c>
      <c r="F11" t="s">
        <v>568</v>
      </c>
      <c r="G11" t="s">
        <v>448</v>
      </c>
      <c r="H11" t="s">
        <v>567</v>
      </c>
      <c r="I11">
        <v>2.11</v>
      </c>
      <c r="J11" s="55">
        <v>2.11</v>
      </c>
      <c r="K11" s="52" t="s">
        <v>2237</v>
      </c>
      <c r="L11" t="s">
        <v>4</v>
      </c>
      <c r="M11" t="s">
        <v>0</v>
      </c>
      <c r="N11" t="s">
        <v>240</v>
      </c>
      <c r="O11" t="s">
        <v>566</v>
      </c>
      <c r="P11" t="s">
        <v>56</v>
      </c>
      <c r="Q11">
        <v>450</v>
      </c>
      <c r="R11">
        <v>8</v>
      </c>
      <c r="S11">
        <v>24</v>
      </c>
      <c r="T11">
        <v>1</v>
      </c>
      <c r="U11">
        <v>81</v>
      </c>
      <c r="V11" s="1">
        <v>25000</v>
      </c>
      <c r="W11">
        <v>45</v>
      </c>
      <c r="X11" t="s">
        <v>43</v>
      </c>
      <c r="Y11">
        <v>45</v>
      </c>
      <c r="Z11" t="s">
        <v>2212</v>
      </c>
    </row>
    <row r="12" spans="1:26" x14ac:dyDescent="0.3">
      <c r="A12" t="s">
        <v>565</v>
      </c>
      <c r="B12" t="s">
        <v>200</v>
      </c>
      <c r="D12" t="s">
        <v>564</v>
      </c>
      <c r="E12" t="s">
        <v>563</v>
      </c>
      <c r="F12" t="s">
        <v>562</v>
      </c>
      <c r="G12" t="s">
        <v>561</v>
      </c>
      <c r="H12" t="s">
        <v>560</v>
      </c>
      <c r="I12">
        <v>6.46</v>
      </c>
      <c r="J12" s="55">
        <v>6.46</v>
      </c>
      <c r="K12" s="52" t="s">
        <v>2237</v>
      </c>
      <c r="L12" t="s">
        <v>4</v>
      </c>
      <c r="M12" t="s">
        <v>0</v>
      </c>
      <c r="N12" t="s">
        <v>29</v>
      </c>
      <c r="O12" t="s">
        <v>559</v>
      </c>
      <c r="P12" t="s">
        <v>56</v>
      </c>
      <c r="Q12">
        <v>520</v>
      </c>
      <c r="R12">
        <v>10</v>
      </c>
      <c r="S12">
        <v>12</v>
      </c>
      <c r="T12">
        <v>1</v>
      </c>
      <c r="U12">
        <v>82</v>
      </c>
      <c r="V12" s="1">
        <v>25000</v>
      </c>
      <c r="W12">
        <v>60</v>
      </c>
      <c r="X12" t="s">
        <v>43</v>
      </c>
      <c r="Y12">
        <v>60</v>
      </c>
    </row>
    <row r="13" spans="1:26" x14ac:dyDescent="0.3">
      <c r="A13" t="s">
        <v>558</v>
      </c>
      <c r="B13" t="s">
        <v>208</v>
      </c>
      <c r="D13" t="s">
        <v>557</v>
      </c>
      <c r="E13" t="s">
        <v>556</v>
      </c>
      <c r="F13" t="s">
        <v>555</v>
      </c>
      <c r="G13" t="s">
        <v>554</v>
      </c>
      <c r="H13" t="s">
        <v>553</v>
      </c>
      <c r="I13">
        <v>6.31</v>
      </c>
      <c r="J13" s="55">
        <v>6.31</v>
      </c>
      <c r="K13" s="52" t="s">
        <v>2237</v>
      </c>
      <c r="L13" t="s">
        <v>4</v>
      </c>
      <c r="M13" t="s">
        <v>0</v>
      </c>
      <c r="N13" t="s">
        <v>29</v>
      </c>
      <c r="O13" t="s">
        <v>552</v>
      </c>
      <c r="P13" t="s">
        <v>65</v>
      </c>
      <c r="Q13">
        <v>575</v>
      </c>
      <c r="R13">
        <v>9</v>
      </c>
      <c r="S13">
        <v>12</v>
      </c>
      <c r="T13">
        <v>1</v>
      </c>
      <c r="U13">
        <v>80</v>
      </c>
      <c r="V13" s="1">
        <v>25000</v>
      </c>
      <c r="W13">
        <v>65</v>
      </c>
      <c r="X13" t="s">
        <v>43</v>
      </c>
      <c r="Y13">
        <v>65</v>
      </c>
      <c r="Z13" t="s">
        <v>2212</v>
      </c>
    </row>
    <row r="14" spans="1:26" x14ac:dyDescent="0.3">
      <c r="A14" t="s">
        <v>551</v>
      </c>
      <c r="B14" t="s">
        <v>191</v>
      </c>
      <c r="D14" t="s">
        <v>245</v>
      </c>
      <c r="E14" t="s">
        <v>550</v>
      </c>
      <c r="F14" t="s">
        <v>549</v>
      </c>
      <c r="G14" t="s">
        <v>548</v>
      </c>
      <c r="H14" t="s">
        <v>547</v>
      </c>
      <c r="I14">
        <v>26.99</v>
      </c>
      <c r="J14" s="55">
        <v>26.99</v>
      </c>
      <c r="K14" s="52"/>
      <c r="L14" t="s">
        <v>4</v>
      </c>
      <c r="M14" t="s">
        <v>0</v>
      </c>
      <c r="N14" t="s">
        <v>240</v>
      </c>
      <c r="O14" t="s">
        <v>546</v>
      </c>
      <c r="P14" t="s">
        <v>184</v>
      </c>
      <c r="Q14">
        <v>2650</v>
      </c>
      <c r="R14">
        <v>30</v>
      </c>
      <c r="S14">
        <v>18</v>
      </c>
      <c r="T14">
        <v>1</v>
      </c>
      <c r="U14">
        <v>80</v>
      </c>
      <c r="V14" s="1">
        <v>25000</v>
      </c>
      <c r="W14">
        <v>175</v>
      </c>
      <c r="X14" t="s">
        <v>193</v>
      </c>
      <c r="Y14">
        <v>175</v>
      </c>
      <c r="Z14" t="s">
        <v>2212</v>
      </c>
    </row>
    <row r="15" spans="1:26" x14ac:dyDescent="0.3">
      <c r="A15" t="s">
        <v>545</v>
      </c>
      <c r="B15" t="s">
        <v>200</v>
      </c>
      <c r="D15" t="s">
        <v>237</v>
      </c>
      <c r="E15" t="s">
        <v>544</v>
      </c>
      <c r="F15" t="s">
        <v>543</v>
      </c>
      <c r="G15" t="s">
        <v>323</v>
      </c>
      <c r="H15" t="s">
        <v>542</v>
      </c>
      <c r="I15">
        <v>6.16</v>
      </c>
      <c r="J15" s="55">
        <v>6.16</v>
      </c>
      <c r="K15" s="52" t="s">
        <v>2237</v>
      </c>
      <c r="L15" t="s">
        <v>4</v>
      </c>
      <c r="M15" t="s">
        <v>0</v>
      </c>
      <c r="N15" t="s">
        <v>29</v>
      </c>
      <c r="O15" t="s">
        <v>541</v>
      </c>
      <c r="P15" t="s">
        <v>56</v>
      </c>
      <c r="Q15">
        <v>675</v>
      </c>
      <c r="R15">
        <v>10</v>
      </c>
      <c r="S15">
        <v>12</v>
      </c>
      <c r="T15">
        <v>1</v>
      </c>
      <c r="U15">
        <v>82</v>
      </c>
      <c r="V15" s="1">
        <v>25000</v>
      </c>
      <c r="W15">
        <v>65</v>
      </c>
      <c r="X15" t="s">
        <v>193</v>
      </c>
      <c r="Y15">
        <v>65</v>
      </c>
      <c r="Z15" t="s">
        <v>2212</v>
      </c>
    </row>
    <row r="16" spans="1:26" x14ac:dyDescent="0.3">
      <c r="A16" t="s">
        <v>540</v>
      </c>
      <c r="B16" t="s">
        <v>191</v>
      </c>
      <c r="D16" t="s">
        <v>245</v>
      </c>
      <c r="E16" t="s">
        <v>539</v>
      </c>
      <c r="F16" t="s">
        <v>538</v>
      </c>
      <c r="G16" t="s">
        <v>537</v>
      </c>
      <c r="H16" t="s">
        <v>536</v>
      </c>
      <c r="I16">
        <v>9.44</v>
      </c>
      <c r="J16" s="55">
        <v>9.44</v>
      </c>
      <c r="K16" s="52" t="s">
        <v>2237</v>
      </c>
      <c r="L16" t="s">
        <v>4</v>
      </c>
      <c r="M16" t="s">
        <v>0</v>
      </c>
      <c r="N16" t="s">
        <v>29</v>
      </c>
      <c r="O16" t="s">
        <v>535</v>
      </c>
      <c r="P16" t="s">
        <v>184</v>
      </c>
      <c r="Q16">
        <v>1400</v>
      </c>
      <c r="R16">
        <v>17</v>
      </c>
      <c r="S16">
        <v>12</v>
      </c>
      <c r="T16">
        <v>1</v>
      </c>
      <c r="U16">
        <v>80</v>
      </c>
      <c r="V16" s="1">
        <v>25000</v>
      </c>
      <c r="W16">
        <v>85</v>
      </c>
      <c r="X16" t="s">
        <v>193</v>
      </c>
      <c r="Y16">
        <v>85</v>
      </c>
      <c r="Z16" t="s">
        <v>2212</v>
      </c>
    </row>
    <row r="17" spans="1:26" x14ac:dyDescent="0.3">
      <c r="A17" t="s">
        <v>534</v>
      </c>
      <c r="B17" t="s">
        <v>208</v>
      </c>
      <c r="D17" t="s">
        <v>265</v>
      </c>
      <c r="E17" t="s">
        <v>533</v>
      </c>
      <c r="F17" t="s">
        <v>532</v>
      </c>
      <c r="G17" t="s">
        <v>531</v>
      </c>
      <c r="H17" t="s">
        <v>530</v>
      </c>
      <c r="I17">
        <v>8.99</v>
      </c>
      <c r="J17" s="55">
        <v>8.99</v>
      </c>
      <c r="K17" s="52"/>
      <c r="L17" t="s">
        <v>4</v>
      </c>
      <c r="M17" t="s">
        <v>0</v>
      </c>
      <c r="N17" t="s">
        <v>275</v>
      </c>
      <c r="O17" t="s">
        <v>529</v>
      </c>
      <c r="P17" t="s">
        <v>65</v>
      </c>
      <c r="Q17">
        <v>1100</v>
      </c>
      <c r="R17">
        <v>13</v>
      </c>
      <c r="S17">
        <v>1</v>
      </c>
      <c r="T17">
        <v>1</v>
      </c>
      <c r="U17">
        <v>80</v>
      </c>
      <c r="V17" s="1">
        <v>25000</v>
      </c>
      <c r="W17">
        <v>85</v>
      </c>
      <c r="X17" t="s">
        <v>193</v>
      </c>
      <c r="Y17">
        <v>85</v>
      </c>
      <c r="Z17" t="s">
        <v>2212</v>
      </c>
    </row>
    <row r="18" spans="1:26" x14ac:dyDescent="0.3">
      <c r="A18" t="s">
        <v>528</v>
      </c>
      <c r="B18" t="s">
        <v>200</v>
      </c>
      <c r="D18" t="s">
        <v>199</v>
      </c>
      <c r="E18" t="s">
        <v>527</v>
      </c>
      <c r="F18" t="s">
        <v>526</v>
      </c>
      <c r="G18" t="s">
        <v>520</v>
      </c>
      <c r="H18" t="s">
        <v>525</v>
      </c>
      <c r="I18">
        <v>5.99</v>
      </c>
      <c r="J18" s="55">
        <v>5.99</v>
      </c>
      <c r="K18" s="52"/>
      <c r="L18" t="s">
        <v>4</v>
      </c>
      <c r="M18" t="s">
        <v>0</v>
      </c>
      <c r="N18" t="s">
        <v>29</v>
      </c>
      <c r="O18" t="s">
        <v>524</v>
      </c>
      <c r="P18" t="s">
        <v>56</v>
      </c>
      <c r="Q18">
        <v>500</v>
      </c>
      <c r="R18">
        <v>8</v>
      </c>
      <c r="S18">
        <v>12</v>
      </c>
      <c r="T18">
        <v>1</v>
      </c>
      <c r="U18">
        <v>82</v>
      </c>
      <c r="V18" s="1">
        <v>25000</v>
      </c>
      <c r="W18">
        <v>50</v>
      </c>
      <c r="X18" t="s">
        <v>193</v>
      </c>
      <c r="Y18">
        <v>50</v>
      </c>
      <c r="Z18" t="s">
        <v>2212</v>
      </c>
    </row>
    <row r="19" spans="1:26" x14ac:dyDescent="0.3">
      <c r="A19" t="s">
        <v>523</v>
      </c>
      <c r="B19" t="s">
        <v>200</v>
      </c>
      <c r="D19" t="s">
        <v>199</v>
      </c>
      <c r="E19" t="s">
        <v>522</v>
      </c>
      <c r="F19" s="22" t="s">
        <v>521</v>
      </c>
      <c r="G19" t="s">
        <v>520</v>
      </c>
      <c r="H19" t="s">
        <v>519</v>
      </c>
      <c r="I19">
        <v>6.19</v>
      </c>
      <c r="J19" s="55">
        <v>6.19</v>
      </c>
      <c r="K19" s="52"/>
      <c r="L19" t="s">
        <v>4</v>
      </c>
      <c r="M19" t="s">
        <v>0</v>
      </c>
      <c r="N19" t="s">
        <v>29</v>
      </c>
      <c r="O19" t="s">
        <v>518</v>
      </c>
      <c r="P19" t="s">
        <v>56</v>
      </c>
      <c r="Q19">
        <v>500</v>
      </c>
      <c r="R19">
        <v>8</v>
      </c>
      <c r="S19">
        <v>12</v>
      </c>
      <c r="T19">
        <v>1</v>
      </c>
      <c r="U19">
        <v>82</v>
      </c>
      <c r="V19" s="1">
        <v>25000</v>
      </c>
      <c r="W19">
        <v>50</v>
      </c>
      <c r="X19" t="s">
        <v>193</v>
      </c>
      <c r="Y19">
        <v>50</v>
      </c>
      <c r="Z19" t="s">
        <v>2212</v>
      </c>
    </row>
    <row r="20" spans="1:26" x14ac:dyDescent="0.3">
      <c r="A20" t="s">
        <v>517</v>
      </c>
      <c r="B20" t="s">
        <v>208</v>
      </c>
      <c r="D20" t="s">
        <v>223</v>
      </c>
      <c r="E20" t="s">
        <v>516</v>
      </c>
      <c r="F20" t="s">
        <v>515</v>
      </c>
      <c r="G20" t="s">
        <v>317</v>
      </c>
      <c r="H20" t="s">
        <v>514</v>
      </c>
      <c r="I20">
        <v>4.8</v>
      </c>
      <c r="J20" s="55">
        <v>4.8</v>
      </c>
      <c r="K20" s="52" t="s">
        <v>2237</v>
      </c>
      <c r="L20" t="s">
        <v>4</v>
      </c>
      <c r="M20" t="s">
        <v>403</v>
      </c>
      <c r="N20" t="s">
        <v>293</v>
      </c>
      <c r="O20">
        <v>860401</v>
      </c>
      <c r="P20" t="s">
        <v>65</v>
      </c>
      <c r="Q20">
        <v>1050</v>
      </c>
      <c r="R20">
        <v>12</v>
      </c>
      <c r="S20">
        <v>6</v>
      </c>
      <c r="T20">
        <v>1</v>
      </c>
      <c r="U20">
        <v>80</v>
      </c>
      <c r="V20" s="1">
        <v>25000</v>
      </c>
      <c r="W20">
        <v>85</v>
      </c>
      <c r="X20" t="s">
        <v>0</v>
      </c>
      <c r="Y20">
        <v>85</v>
      </c>
      <c r="Z20" t="s">
        <v>2212</v>
      </c>
    </row>
    <row r="21" spans="1:26" x14ac:dyDescent="0.3">
      <c r="A21" t="s">
        <v>513</v>
      </c>
      <c r="B21" t="s">
        <v>208</v>
      </c>
      <c r="D21" t="s">
        <v>207</v>
      </c>
      <c r="E21" t="s">
        <v>512</v>
      </c>
      <c r="F21" t="s">
        <v>511</v>
      </c>
      <c r="G21" t="s">
        <v>510</v>
      </c>
      <c r="H21" t="s">
        <v>509</v>
      </c>
      <c r="I21">
        <v>4.3499999999999996</v>
      </c>
      <c r="J21" s="55">
        <v>4.3499999999999996</v>
      </c>
      <c r="K21" s="52" t="s">
        <v>2237</v>
      </c>
      <c r="L21" t="s">
        <v>4</v>
      </c>
      <c r="M21" t="s">
        <v>0</v>
      </c>
      <c r="N21" t="s">
        <v>29</v>
      </c>
      <c r="O21" t="s">
        <v>508</v>
      </c>
      <c r="P21" t="s">
        <v>65</v>
      </c>
      <c r="Q21">
        <v>700</v>
      </c>
      <c r="R21">
        <v>10</v>
      </c>
      <c r="S21">
        <v>12</v>
      </c>
      <c r="T21">
        <v>1</v>
      </c>
      <c r="U21">
        <v>82</v>
      </c>
      <c r="V21" s="1">
        <v>25000</v>
      </c>
      <c r="W21">
        <v>65</v>
      </c>
      <c r="X21" t="s">
        <v>193</v>
      </c>
      <c r="Y21">
        <v>65</v>
      </c>
      <c r="Z21" t="s">
        <v>2212</v>
      </c>
    </row>
    <row r="22" spans="1:26" x14ac:dyDescent="0.3">
      <c r="A22" t="s">
        <v>507</v>
      </c>
      <c r="B22" t="s">
        <v>200</v>
      </c>
      <c r="D22" t="s">
        <v>237</v>
      </c>
      <c r="E22" t="s">
        <v>506</v>
      </c>
      <c r="F22" t="s">
        <v>505</v>
      </c>
      <c r="G22" t="s">
        <v>504</v>
      </c>
      <c r="H22" t="s">
        <v>503</v>
      </c>
      <c r="I22">
        <v>8.86</v>
      </c>
      <c r="J22" s="55">
        <v>8.86</v>
      </c>
      <c r="K22" s="52" t="s">
        <v>2237</v>
      </c>
      <c r="L22" t="s">
        <v>4</v>
      </c>
      <c r="M22" t="s">
        <v>0</v>
      </c>
      <c r="N22" t="s">
        <v>232</v>
      </c>
      <c r="O22">
        <v>525</v>
      </c>
      <c r="P22" t="s">
        <v>56</v>
      </c>
      <c r="Q22">
        <v>520</v>
      </c>
      <c r="R22">
        <v>8</v>
      </c>
      <c r="S22">
        <v>12</v>
      </c>
      <c r="T22">
        <v>1</v>
      </c>
      <c r="U22">
        <v>82</v>
      </c>
      <c r="V22" s="1">
        <v>25000</v>
      </c>
      <c r="W22">
        <v>50</v>
      </c>
      <c r="X22" t="s">
        <v>193</v>
      </c>
      <c r="Y22">
        <v>50</v>
      </c>
      <c r="Z22" t="s">
        <v>2212</v>
      </c>
    </row>
    <row r="23" spans="1:26" x14ac:dyDescent="0.3">
      <c r="A23" t="s">
        <v>502</v>
      </c>
      <c r="B23" t="s">
        <v>208</v>
      </c>
      <c r="D23" t="s">
        <v>265</v>
      </c>
      <c r="E23" t="s">
        <v>501</v>
      </c>
      <c r="F23" t="s">
        <v>500</v>
      </c>
      <c r="G23" t="s">
        <v>296</v>
      </c>
      <c r="H23" t="s">
        <v>499</v>
      </c>
      <c r="I23">
        <v>5.39</v>
      </c>
      <c r="J23" s="55">
        <v>5.39</v>
      </c>
      <c r="K23" s="52" t="s">
        <v>2237</v>
      </c>
      <c r="L23" t="s">
        <v>4</v>
      </c>
      <c r="M23" t="s">
        <v>0</v>
      </c>
      <c r="N23" t="s">
        <v>300</v>
      </c>
      <c r="O23">
        <v>91347</v>
      </c>
      <c r="P23" t="s">
        <v>65</v>
      </c>
      <c r="Q23">
        <v>650</v>
      </c>
      <c r="R23">
        <v>9</v>
      </c>
      <c r="S23">
        <v>24</v>
      </c>
      <c r="T23">
        <v>1</v>
      </c>
      <c r="U23">
        <v>84</v>
      </c>
      <c r="V23" s="1">
        <v>25000</v>
      </c>
      <c r="W23">
        <v>65</v>
      </c>
      <c r="X23" t="s">
        <v>193</v>
      </c>
      <c r="Y23">
        <v>65</v>
      </c>
      <c r="Z23" t="s">
        <v>2212</v>
      </c>
    </row>
    <row r="24" spans="1:26" x14ac:dyDescent="0.3">
      <c r="A24" t="s">
        <v>498</v>
      </c>
      <c r="B24" t="s">
        <v>208</v>
      </c>
      <c r="D24" t="s">
        <v>280</v>
      </c>
      <c r="E24" t="s">
        <v>486</v>
      </c>
      <c r="F24" t="s">
        <v>497</v>
      </c>
      <c r="G24" t="s">
        <v>220</v>
      </c>
      <c r="H24" t="s">
        <v>496</v>
      </c>
      <c r="I24">
        <v>4.49</v>
      </c>
      <c r="J24" s="55">
        <v>4.49</v>
      </c>
      <c r="K24" s="52"/>
      <c r="L24" t="s">
        <v>4</v>
      </c>
      <c r="M24" t="s">
        <v>0</v>
      </c>
      <c r="N24" t="s">
        <v>495</v>
      </c>
      <c r="O24" t="s">
        <v>494</v>
      </c>
      <c r="P24" t="s">
        <v>65</v>
      </c>
      <c r="Q24">
        <v>800</v>
      </c>
      <c r="R24">
        <v>12</v>
      </c>
      <c r="S24">
        <v>20</v>
      </c>
      <c r="T24">
        <v>1</v>
      </c>
      <c r="U24">
        <v>93</v>
      </c>
      <c r="V24" s="1">
        <v>25000</v>
      </c>
      <c r="W24">
        <v>65</v>
      </c>
      <c r="X24" t="s">
        <v>0</v>
      </c>
      <c r="Y24">
        <v>65</v>
      </c>
      <c r="Z24" t="s">
        <v>2212</v>
      </c>
    </row>
    <row r="25" spans="1:26" x14ac:dyDescent="0.3">
      <c r="A25" t="s">
        <v>493</v>
      </c>
      <c r="B25" t="s">
        <v>208</v>
      </c>
      <c r="D25" t="s">
        <v>207</v>
      </c>
      <c r="E25" t="s">
        <v>387</v>
      </c>
      <c r="F25" t="s">
        <v>492</v>
      </c>
      <c r="G25" t="s">
        <v>296</v>
      </c>
      <c r="H25" t="s">
        <v>491</v>
      </c>
      <c r="I25">
        <v>4.49</v>
      </c>
      <c r="J25" s="55">
        <v>4.49</v>
      </c>
      <c r="K25" s="52"/>
      <c r="L25" t="s">
        <v>4</v>
      </c>
      <c r="M25" t="s">
        <v>490</v>
      </c>
      <c r="N25" t="s">
        <v>489</v>
      </c>
      <c r="O25" t="s">
        <v>488</v>
      </c>
      <c r="P25" t="s">
        <v>65</v>
      </c>
      <c r="Q25">
        <v>650</v>
      </c>
      <c r="R25">
        <v>9</v>
      </c>
      <c r="S25">
        <v>20</v>
      </c>
      <c r="T25">
        <v>1</v>
      </c>
      <c r="U25">
        <v>80</v>
      </c>
      <c r="V25" s="1">
        <v>25000</v>
      </c>
      <c r="W25">
        <v>65</v>
      </c>
      <c r="X25" t="s">
        <v>43</v>
      </c>
      <c r="Y25">
        <v>65</v>
      </c>
      <c r="Z25" t="s">
        <v>2212</v>
      </c>
    </row>
    <row r="26" spans="1:26" x14ac:dyDescent="0.3">
      <c r="A26" t="s">
        <v>487</v>
      </c>
      <c r="B26" t="s">
        <v>208</v>
      </c>
      <c r="D26" t="s">
        <v>280</v>
      </c>
      <c r="E26" t="s">
        <v>486</v>
      </c>
      <c r="F26" t="s">
        <v>485</v>
      </c>
      <c r="G26" t="s">
        <v>220</v>
      </c>
      <c r="H26" t="s">
        <v>484</v>
      </c>
      <c r="I26">
        <v>5.03</v>
      </c>
      <c r="J26" s="55">
        <v>5.03</v>
      </c>
      <c r="K26" s="52" t="s">
        <v>2237</v>
      </c>
      <c r="L26" t="s">
        <v>4</v>
      </c>
      <c r="M26" t="s">
        <v>0</v>
      </c>
      <c r="N26" t="s">
        <v>275</v>
      </c>
      <c r="O26" t="s">
        <v>483</v>
      </c>
      <c r="P26" t="s">
        <v>273</v>
      </c>
      <c r="Q26">
        <v>800</v>
      </c>
      <c r="R26">
        <v>12</v>
      </c>
      <c r="S26">
        <v>20</v>
      </c>
      <c r="T26">
        <v>1</v>
      </c>
      <c r="U26">
        <v>90</v>
      </c>
      <c r="V26" s="1">
        <v>25000</v>
      </c>
      <c r="W26">
        <v>65</v>
      </c>
      <c r="X26" t="s">
        <v>193</v>
      </c>
      <c r="Y26">
        <v>65</v>
      </c>
      <c r="Z26" t="s">
        <v>2212</v>
      </c>
    </row>
    <row r="27" spans="1:26" x14ac:dyDescent="0.3">
      <c r="A27" t="s">
        <v>482</v>
      </c>
      <c r="B27" t="s">
        <v>191</v>
      </c>
      <c r="D27" t="s">
        <v>245</v>
      </c>
      <c r="E27" t="s">
        <v>481</v>
      </c>
      <c r="F27" t="s">
        <v>480</v>
      </c>
      <c r="G27" t="s">
        <v>213</v>
      </c>
      <c r="H27" t="s">
        <v>479</v>
      </c>
      <c r="I27">
        <v>12.86</v>
      </c>
      <c r="J27" s="55">
        <v>12.86</v>
      </c>
      <c r="K27" s="52" t="s">
        <v>2237</v>
      </c>
      <c r="L27" t="s">
        <v>4</v>
      </c>
      <c r="M27" t="s">
        <v>0</v>
      </c>
      <c r="N27" t="s">
        <v>211</v>
      </c>
      <c r="O27" t="s">
        <v>478</v>
      </c>
      <c r="P27" t="s">
        <v>184</v>
      </c>
      <c r="Q27">
        <v>940</v>
      </c>
      <c r="R27">
        <v>15</v>
      </c>
      <c r="S27">
        <v>12</v>
      </c>
      <c r="T27">
        <v>1</v>
      </c>
      <c r="U27">
        <v>90</v>
      </c>
      <c r="V27" s="1">
        <v>25000</v>
      </c>
      <c r="W27">
        <v>75</v>
      </c>
      <c r="X27" t="s">
        <v>193</v>
      </c>
      <c r="Y27">
        <v>75</v>
      </c>
      <c r="Z27" t="s">
        <v>2212</v>
      </c>
    </row>
    <row r="28" spans="1:26" x14ac:dyDescent="0.3">
      <c r="A28" t="s">
        <v>477</v>
      </c>
      <c r="B28" t="s">
        <v>191</v>
      </c>
      <c r="D28" t="s">
        <v>245</v>
      </c>
      <c r="E28" t="s">
        <v>476</v>
      </c>
      <c r="F28" t="s">
        <v>475</v>
      </c>
      <c r="G28" t="s">
        <v>361</v>
      </c>
      <c r="H28" t="s">
        <v>474</v>
      </c>
      <c r="I28">
        <v>4.8600000000000003</v>
      </c>
      <c r="J28" s="55">
        <v>4.8600000000000003</v>
      </c>
      <c r="K28" s="52" t="s">
        <v>2237</v>
      </c>
      <c r="L28" t="s">
        <v>4</v>
      </c>
      <c r="M28" t="s">
        <v>0</v>
      </c>
      <c r="N28" t="s">
        <v>240</v>
      </c>
      <c r="O28" t="s">
        <v>473</v>
      </c>
      <c r="P28" t="s">
        <v>184</v>
      </c>
      <c r="Q28">
        <v>1750</v>
      </c>
      <c r="R28">
        <v>20</v>
      </c>
      <c r="S28">
        <v>18</v>
      </c>
      <c r="T28">
        <v>1</v>
      </c>
      <c r="U28">
        <v>80</v>
      </c>
      <c r="V28" s="1">
        <v>25000</v>
      </c>
      <c r="W28">
        <v>120</v>
      </c>
      <c r="X28" t="s">
        <v>193</v>
      </c>
      <c r="Y28">
        <v>120</v>
      </c>
      <c r="Z28" t="s">
        <v>2212</v>
      </c>
    </row>
    <row r="29" spans="1:26" x14ac:dyDescent="0.3">
      <c r="A29" t="s">
        <v>472</v>
      </c>
      <c r="B29" t="s">
        <v>208</v>
      </c>
      <c r="D29" t="s">
        <v>280</v>
      </c>
      <c r="E29" t="s">
        <v>471</v>
      </c>
      <c r="F29" t="s">
        <v>470</v>
      </c>
      <c r="G29" t="s">
        <v>469</v>
      </c>
      <c r="H29" t="s">
        <v>468</v>
      </c>
      <c r="I29">
        <v>5.19</v>
      </c>
      <c r="J29" s="55">
        <v>5.19</v>
      </c>
      <c r="K29" s="52" t="s">
        <v>2237</v>
      </c>
      <c r="L29" t="s">
        <v>4</v>
      </c>
      <c r="M29" t="s">
        <v>0</v>
      </c>
      <c r="N29" t="s">
        <v>275</v>
      </c>
      <c r="O29" t="s">
        <v>467</v>
      </c>
      <c r="P29" t="s">
        <v>65</v>
      </c>
      <c r="Q29">
        <v>800</v>
      </c>
      <c r="R29">
        <v>11</v>
      </c>
      <c r="S29">
        <v>20</v>
      </c>
      <c r="T29">
        <v>1</v>
      </c>
      <c r="U29">
        <v>90</v>
      </c>
      <c r="V29" s="1">
        <v>25000</v>
      </c>
      <c r="W29">
        <v>65</v>
      </c>
      <c r="X29" t="s">
        <v>193</v>
      </c>
      <c r="Y29">
        <v>65</v>
      </c>
      <c r="Z29" t="s">
        <v>2212</v>
      </c>
    </row>
    <row r="30" spans="1:26" x14ac:dyDescent="0.3">
      <c r="A30" t="s">
        <v>466</v>
      </c>
      <c r="B30" t="s">
        <v>200</v>
      </c>
      <c r="D30" t="s">
        <v>199</v>
      </c>
      <c r="E30" t="s">
        <v>465</v>
      </c>
      <c r="F30" t="s">
        <v>464</v>
      </c>
      <c r="G30" t="s">
        <v>196</v>
      </c>
      <c r="H30" t="s">
        <v>463</v>
      </c>
      <c r="I30">
        <v>6.49</v>
      </c>
      <c r="J30" s="55">
        <v>6.49</v>
      </c>
      <c r="K30" s="52" t="s">
        <v>2237</v>
      </c>
      <c r="L30" t="s">
        <v>4</v>
      </c>
      <c r="M30" t="s">
        <v>0</v>
      </c>
      <c r="N30" t="s">
        <v>29</v>
      </c>
      <c r="O30" t="s">
        <v>462</v>
      </c>
      <c r="P30" t="s">
        <v>56</v>
      </c>
      <c r="Q30">
        <v>650</v>
      </c>
      <c r="R30">
        <v>10</v>
      </c>
      <c r="S30">
        <v>12</v>
      </c>
      <c r="T30">
        <v>1</v>
      </c>
      <c r="U30">
        <v>82</v>
      </c>
      <c r="V30" s="1">
        <v>25000</v>
      </c>
      <c r="W30">
        <v>65</v>
      </c>
      <c r="X30" t="s">
        <v>193</v>
      </c>
      <c r="Y30">
        <v>65</v>
      </c>
      <c r="Z30" t="s">
        <v>2212</v>
      </c>
    </row>
    <row r="31" spans="1:26" x14ac:dyDescent="0.3">
      <c r="A31" t="s">
        <v>461</v>
      </c>
      <c r="B31" t="s">
        <v>191</v>
      </c>
      <c r="D31" t="s">
        <v>216</v>
      </c>
      <c r="E31" t="s">
        <v>335</v>
      </c>
      <c r="F31" t="s">
        <v>460</v>
      </c>
      <c r="G31" t="s">
        <v>302</v>
      </c>
      <c r="H31" t="s">
        <v>459</v>
      </c>
      <c r="I31">
        <v>9.81</v>
      </c>
      <c r="J31" s="55">
        <v>9.81</v>
      </c>
      <c r="K31" s="52" t="s">
        <v>2237</v>
      </c>
      <c r="L31" t="s">
        <v>4</v>
      </c>
      <c r="M31" t="s">
        <v>0</v>
      </c>
      <c r="N31" t="s">
        <v>300</v>
      </c>
      <c r="O31">
        <v>91351</v>
      </c>
      <c r="P31" t="s">
        <v>184</v>
      </c>
      <c r="Q31">
        <v>1100</v>
      </c>
      <c r="R31">
        <v>15</v>
      </c>
      <c r="S31">
        <v>24</v>
      </c>
      <c r="T31">
        <v>1</v>
      </c>
      <c r="U31">
        <v>83</v>
      </c>
      <c r="V31" s="1">
        <v>25000</v>
      </c>
      <c r="W31">
        <v>85</v>
      </c>
      <c r="X31" t="s">
        <v>193</v>
      </c>
      <c r="Y31">
        <v>85</v>
      </c>
      <c r="Z31" t="s">
        <v>2212</v>
      </c>
    </row>
    <row r="32" spans="1:26" x14ac:dyDescent="0.3">
      <c r="A32" t="s">
        <v>458</v>
      </c>
      <c r="B32" t="s">
        <v>191</v>
      </c>
      <c r="D32" t="s">
        <v>216</v>
      </c>
      <c r="E32" t="s">
        <v>457</v>
      </c>
      <c r="F32" t="s">
        <v>456</v>
      </c>
      <c r="G32" t="s">
        <v>455</v>
      </c>
      <c r="H32" t="s">
        <v>454</v>
      </c>
      <c r="I32">
        <v>5.28</v>
      </c>
      <c r="J32" s="55">
        <v>5.28</v>
      </c>
      <c r="K32" s="52" t="s">
        <v>2237</v>
      </c>
      <c r="L32" t="s">
        <v>4</v>
      </c>
      <c r="M32" t="s">
        <v>0</v>
      </c>
      <c r="N32" t="s">
        <v>29</v>
      </c>
      <c r="O32" t="s">
        <v>453</v>
      </c>
      <c r="P32" t="s">
        <v>184</v>
      </c>
      <c r="Q32">
        <v>1400</v>
      </c>
      <c r="R32">
        <v>17</v>
      </c>
      <c r="S32">
        <v>12</v>
      </c>
      <c r="T32">
        <v>1</v>
      </c>
      <c r="U32">
        <v>80</v>
      </c>
      <c r="V32" s="1">
        <v>25000</v>
      </c>
      <c r="W32">
        <v>85</v>
      </c>
      <c r="X32" t="s">
        <v>43</v>
      </c>
      <c r="Y32">
        <v>85</v>
      </c>
    </row>
    <row r="33" spans="1:26" x14ac:dyDescent="0.3">
      <c r="A33" t="s">
        <v>452</v>
      </c>
      <c r="B33" t="s">
        <v>200</v>
      </c>
      <c r="D33" t="s">
        <v>451</v>
      </c>
      <c r="E33" t="s">
        <v>450</v>
      </c>
      <c r="F33" t="s">
        <v>449</v>
      </c>
      <c r="G33" t="s">
        <v>448</v>
      </c>
      <c r="H33" t="s">
        <v>447</v>
      </c>
      <c r="I33">
        <v>6.12</v>
      </c>
      <c r="J33" s="55">
        <v>6.12</v>
      </c>
      <c r="K33" s="52"/>
      <c r="L33" t="s">
        <v>4</v>
      </c>
      <c r="M33" t="s">
        <v>0</v>
      </c>
      <c r="N33" t="s">
        <v>240</v>
      </c>
      <c r="O33" t="s">
        <v>446</v>
      </c>
      <c r="P33" t="s">
        <v>56</v>
      </c>
      <c r="Q33">
        <v>450</v>
      </c>
      <c r="R33">
        <v>8</v>
      </c>
      <c r="S33">
        <v>24</v>
      </c>
      <c r="T33">
        <v>1</v>
      </c>
      <c r="U33">
        <v>82</v>
      </c>
      <c r="V33" s="1">
        <v>25000</v>
      </c>
      <c r="W33">
        <v>45</v>
      </c>
      <c r="X33" t="s">
        <v>43</v>
      </c>
      <c r="Y33">
        <v>45</v>
      </c>
      <c r="Z33" t="s">
        <v>2212</v>
      </c>
    </row>
    <row r="34" spans="1:26" x14ac:dyDescent="0.3">
      <c r="A34" t="s">
        <v>445</v>
      </c>
      <c r="B34" t="s">
        <v>208</v>
      </c>
      <c r="D34" t="s">
        <v>280</v>
      </c>
      <c r="E34" t="s">
        <v>444</v>
      </c>
      <c r="F34" t="s">
        <v>443</v>
      </c>
      <c r="G34" t="s">
        <v>442</v>
      </c>
      <c r="H34" t="s">
        <v>441</v>
      </c>
      <c r="I34">
        <v>7.37</v>
      </c>
      <c r="J34" s="55">
        <v>7.37</v>
      </c>
      <c r="K34" s="52" t="s">
        <v>2237</v>
      </c>
      <c r="L34" t="s">
        <v>4</v>
      </c>
      <c r="M34" t="s">
        <v>0</v>
      </c>
      <c r="N34" t="s">
        <v>211</v>
      </c>
      <c r="O34" t="s">
        <v>440</v>
      </c>
      <c r="P34" t="s">
        <v>65</v>
      </c>
      <c r="Q34">
        <v>940</v>
      </c>
      <c r="R34">
        <v>15</v>
      </c>
      <c r="S34">
        <v>24</v>
      </c>
      <c r="T34">
        <v>1</v>
      </c>
      <c r="U34">
        <v>90</v>
      </c>
      <c r="V34" s="1">
        <v>25000</v>
      </c>
      <c r="W34">
        <v>75</v>
      </c>
      <c r="X34" t="s">
        <v>193</v>
      </c>
      <c r="Y34">
        <v>75</v>
      </c>
      <c r="Z34" t="s">
        <v>2212</v>
      </c>
    </row>
    <row r="35" spans="1:26" x14ac:dyDescent="0.3">
      <c r="A35" t="s">
        <v>439</v>
      </c>
      <c r="B35" t="s">
        <v>200</v>
      </c>
      <c r="D35" t="s">
        <v>237</v>
      </c>
      <c r="E35" t="s">
        <v>438</v>
      </c>
      <c r="F35" t="s">
        <v>437</v>
      </c>
      <c r="G35" t="s">
        <v>380</v>
      </c>
      <c r="H35" t="s">
        <v>436</v>
      </c>
      <c r="I35">
        <v>4.29</v>
      </c>
      <c r="J35" s="55">
        <v>4.29</v>
      </c>
      <c r="K35" s="52"/>
      <c r="L35" t="s">
        <v>4</v>
      </c>
      <c r="M35" t="s">
        <v>0</v>
      </c>
      <c r="N35" t="s">
        <v>300</v>
      </c>
      <c r="O35">
        <v>91339</v>
      </c>
      <c r="P35" t="s">
        <v>377</v>
      </c>
      <c r="Q35">
        <v>525</v>
      </c>
      <c r="R35">
        <v>7</v>
      </c>
      <c r="S35">
        <v>48</v>
      </c>
      <c r="T35">
        <v>1</v>
      </c>
      <c r="U35">
        <v>82</v>
      </c>
      <c r="V35" s="1">
        <v>25000</v>
      </c>
      <c r="W35">
        <v>50</v>
      </c>
      <c r="X35" t="s">
        <v>193</v>
      </c>
      <c r="Y35">
        <v>50</v>
      </c>
      <c r="Z35" t="s">
        <v>2212</v>
      </c>
    </row>
    <row r="36" spans="1:26" x14ac:dyDescent="0.3">
      <c r="A36" t="s">
        <v>435</v>
      </c>
      <c r="B36" t="s">
        <v>208</v>
      </c>
      <c r="D36" t="s">
        <v>207</v>
      </c>
      <c r="E36" t="s">
        <v>387</v>
      </c>
      <c r="F36" t="s">
        <v>434</v>
      </c>
      <c r="G36" t="s">
        <v>296</v>
      </c>
      <c r="H36" t="s">
        <v>433</v>
      </c>
      <c r="I36">
        <v>3.79</v>
      </c>
      <c r="J36" s="55">
        <v>3.79</v>
      </c>
      <c r="K36" s="52"/>
      <c r="L36" t="s">
        <v>4</v>
      </c>
      <c r="M36" t="s">
        <v>0</v>
      </c>
      <c r="N36" t="s">
        <v>300</v>
      </c>
      <c r="O36">
        <v>91344</v>
      </c>
      <c r="P36" t="s">
        <v>65</v>
      </c>
      <c r="Q36">
        <v>650</v>
      </c>
      <c r="R36">
        <v>9</v>
      </c>
      <c r="S36">
        <v>24</v>
      </c>
      <c r="T36">
        <v>1</v>
      </c>
      <c r="U36">
        <v>82</v>
      </c>
      <c r="V36" s="1">
        <v>25000</v>
      </c>
      <c r="W36">
        <v>65</v>
      </c>
      <c r="X36" t="s">
        <v>193</v>
      </c>
      <c r="Y36">
        <v>65</v>
      </c>
      <c r="Z36" t="s">
        <v>2212</v>
      </c>
    </row>
    <row r="37" spans="1:26" x14ac:dyDescent="0.3">
      <c r="A37" t="s">
        <v>432</v>
      </c>
      <c r="B37" t="s">
        <v>200</v>
      </c>
      <c r="D37" t="s">
        <v>199</v>
      </c>
      <c r="E37" t="s">
        <v>431</v>
      </c>
      <c r="F37" t="s">
        <v>430</v>
      </c>
      <c r="G37" t="s">
        <v>429</v>
      </c>
      <c r="H37" t="s">
        <v>428</v>
      </c>
      <c r="I37">
        <v>3.99</v>
      </c>
      <c r="J37" s="55">
        <v>3.99</v>
      </c>
      <c r="K37" s="52"/>
      <c r="L37" t="s">
        <v>4</v>
      </c>
      <c r="M37" t="s">
        <v>0</v>
      </c>
      <c r="N37" t="s">
        <v>300</v>
      </c>
      <c r="O37" t="s">
        <v>427</v>
      </c>
      <c r="P37" t="s">
        <v>377</v>
      </c>
      <c r="Q37">
        <v>550</v>
      </c>
      <c r="R37">
        <v>7</v>
      </c>
      <c r="S37">
        <v>24</v>
      </c>
      <c r="T37">
        <v>1</v>
      </c>
      <c r="U37">
        <v>80</v>
      </c>
      <c r="V37" s="1">
        <v>25000</v>
      </c>
      <c r="W37">
        <v>50</v>
      </c>
      <c r="X37" t="s">
        <v>43</v>
      </c>
      <c r="Y37">
        <v>50</v>
      </c>
      <c r="Z37" t="s">
        <v>2212</v>
      </c>
    </row>
    <row r="38" spans="1:26" x14ac:dyDescent="0.3">
      <c r="A38" t="s">
        <v>426</v>
      </c>
      <c r="B38" t="s">
        <v>208</v>
      </c>
      <c r="D38" t="s">
        <v>425</v>
      </c>
      <c r="E38" t="s">
        <v>424</v>
      </c>
      <c r="F38" t="s">
        <v>423</v>
      </c>
      <c r="G38" t="s">
        <v>296</v>
      </c>
      <c r="H38" t="s">
        <v>422</v>
      </c>
      <c r="I38">
        <v>11.48</v>
      </c>
      <c r="J38" s="55">
        <v>11.48</v>
      </c>
      <c r="K38" s="52"/>
      <c r="L38" t="s">
        <v>4</v>
      </c>
      <c r="M38" t="s">
        <v>0</v>
      </c>
      <c r="N38" t="s">
        <v>225</v>
      </c>
      <c r="O38">
        <v>57885</v>
      </c>
      <c r="P38" t="s">
        <v>65</v>
      </c>
      <c r="Q38">
        <v>650</v>
      </c>
      <c r="R38">
        <v>9</v>
      </c>
      <c r="S38">
        <v>12</v>
      </c>
      <c r="T38">
        <v>1</v>
      </c>
      <c r="U38">
        <v>80</v>
      </c>
      <c r="V38" s="1">
        <v>25000</v>
      </c>
      <c r="W38">
        <v>65</v>
      </c>
      <c r="X38" t="s">
        <v>193</v>
      </c>
      <c r="Y38">
        <v>65</v>
      </c>
      <c r="Z38" t="s">
        <v>2212</v>
      </c>
    </row>
    <row r="39" spans="1:26" x14ac:dyDescent="0.3">
      <c r="A39" t="s">
        <v>421</v>
      </c>
      <c r="B39" t="s">
        <v>200</v>
      </c>
      <c r="D39" t="s">
        <v>237</v>
      </c>
      <c r="E39" t="s">
        <v>420</v>
      </c>
      <c r="F39" t="s">
        <v>419</v>
      </c>
      <c r="G39" t="s">
        <v>418</v>
      </c>
      <c r="H39" t="s">
        <v>417</v>
      </c>
      <c r="I39">
        <v>6.49</v>
      </c>
      <c r="J39" s="55">
        <v>6.49</v>
      </c>
      <c r="K39" s="52"/>
      <c r="L39" t="s">
        <v>4</v>
      </c>
      <c r="M39" t="s">
        <v>0</v>
      </c>
      <c r="N39" t="s">
        <v>29</v>
      </c>
      <c r="O39" t="s">
        <v>416</v>
      </c>
      <c r="P39" t="s">
        <v>56</v>
      </c>
      <c r="Q39">
        <v>515</v>
      </c>
      <c r="R39">
        <v>8</v>
      </c>
      <c r="S39">
        <v>12</v>
      </c>
      <c r="T39">
        <v>1</v>
      </c>
      <c r="U39">
        <v>82</v>
      </c>
      <c r="V39" s="1">
        <v>25000</v>
      </c>
      <c r="W39">
        <v>50</v>
      </c>
      <c r="X39" t="s">
        <v>193</v>
      </c>
      <c r="Y39">
        <v>50</v>
      </c>
      <c r="Z39" t="s">
        <v>2212</v>
      </c>
    </row>
    <row r="40" spans="1:26" x14ac:dyDescent="0.3">
      <c r="A40" t="s">
        <v>415</v>
      </c>
      <c r="B40" t="s">
        <v>191</v>
      </c>
      <c r="D40" t="s">
        <v>414</v>
      </c>
      <c r="E40" t="s">
        <v>413</v>
      </c>
      <c r="F40" t="s">
        <v>412</v>
      </c>
      <c r="G40" t="s">
        <v>411</v>
      </c>
      <c r="H40" t="s">
        <v>410</v>
      </c>
      <c r="I40">
        <v>10.5</v>
      </c>
      <c r="J40" s="55">
        <v>10.5</v>
      </c>
      <c r="K40" s="52"/>
      <c r="L40" t="s">
        <v>4</v>
      </c>
      <c r="M40" t="s">
        <v>0</v>
      </c>
      <c r="N40" t="s">
        <v>275</v>
      </c>
      <c r="O40" t="s">
        <v>409</v>
      </c>
      <c r="P40" t="s">
        <v>184</v>
      </c>
      <c r="Q40">
        <v>1000</v>
      </c>
      <c r="R40">
        <v>13</v>
      </c>
      <c r="S40">
        <v>10</v>
      </c>
      <c r="T40">
        <v>1</v>
      </c>
      <c r="U40">
        <v>90</v>
      </c>
      <c r="V40" s="1">
        <v>25000</v>
      </c>
      <c r="W40">
        <v>75</v>
      </c>
      <c r="X40" t="s">
        <v>193</v>
      </c>
      <c r="Y40">
        <v>75</v>
      </c>
      <c r="Z40" t="s">
        <v>2212</v>
      </c>
    </row>
    <row r="41" spans="1:26" x14ac:dyDescent="0.3">
      <c r="A41" t="s">
        <v>408</v>
      </c>
      <c r="B41" t="s">
        <v>208</v>
      </c>
      <c r="D41" t="s">
        <v>223</v>
      </c>
      <c r="E41" t="s">
        <v>407</v>
      </c>
      <c r="F41" t="s">
        <v>406</v>
      </c>
      <c r="G41" t="s">
        <v>405</v>
      </c>
      <c r="H41" t="s">
        <v>404</v>
      </c>
      <c r="I41">
        <v>6.4</v>
      </c>
      <c r="J41" s="55">
        <v>6.4</v>
      </c>
      <c r="K41" s="52" t="s">
        <v>2237</v>
      </c>
      <c r="L41" t="s">
        <v>4</v>
      </c>
      <c r="M41" t="s">
        <v>403</v>
      </c>
      <c r="N41" t="s">
        <v>29</v>
      </c>
      <c r="O41" t="s">
        <v>402</v>
      </c>
      <c r="P41" t="s">
        <v>65</v>
      </c>
      <c r="Q41">
        <v>650</v>
      </c>
      <c r="R41">
        <v>9</v>
      </c>
      <c r="S41">
        <v>12</v>
      </c>
      <c r="T41">
        <v>1</v>
      </c>
      <c r="U41">
        <v>80</v>
      </c>
      <c r="V41" s="1">
        <v>25000</v>
      </c>
      <c r="W41">
        <v>65</v>
      </c>
      <c r="X41" t="s">
        <v>193</v>
      </c>
      <c r="Y41">
        <v>65</v>
      </c>
      <c r="Z41" t="s">
        <v>2212</v>
      </c>
    </row>
    <row r="42" spans="1:26" x14ac:dyDescent="0.3">
      <c r="A42" t="s">
        <v>401</v>
      </c>
      <c r="B42" t="s">
        <v>208</v>
      </c>
      <c r="D42" t="s">
        <v>400</v>
      </c>
      <c r="E42" t="s">
        <v>399</v>
      </c>
      <c r="F42" t="s">
        <v>398</v>
      </c>
      <c r="G42" t="s">
        <v>397</v>
      </c>
      <c r="H42" t="s">
        <v>396</v>
      </c>
      <c r="I42">
        <v>15.48</v>
      </c>
      <c r="J42" s="55">
        <v>15.48</v>
      </c>
      <c r="K42" s="52"/>
      <c r="L42" t="s">
        <v>4</v>
      </c>
      <c r="M42" t="s">
        <v>0</v>
      </c>
      <c r="N42" t="s">
        <v>225</v>
      </c>
      <c r="O42">
        <v>40646</v>
      </c>
      <c r="P42" t="s">
        <v>65</v>
      </c>
      <c r="Q42">
        <v>750</v>
      </c>
      <c r="R42">
        <v>11</v>
      </c>
      <c r="S42">
        <v>6</v>
      </c>
      <c r="T42">
        <v>1</v>
      </c>
      <c r="U42">
        <v>92</v>
      </c>
      <c r="V42" s="1">
        <v>25000</v>
      </c>
      <c r="W42">
        <v>60</v>
      </c>
      <c r="X42" t="s">
        <v>43</v>
      </c>
      <c r="Y42">
        <v>60</v>
      </c>
      <c r="Z42" t="s">
        <v>2212</v>
      </c>
    </row>
    <row r="43" spans="1:26" x14ac:dyDescent="0.3">
      <c r="A43" t="s">
        <v>395</v>
      </c>
      <c r="B43" t="s">
        <v>208</v>
      </c>
      <c r="D43" t="s">
        <v>223</v>
      </c>
      <c r="E43" t="s">
        <v>394</v>
      </c>
      <c r="F43" t="s">
        <v>393</v>
      </c>
      <c r="G43" t="s">
        <v>392</v>
      </c>
      <c r="H43" t="s">
        <v>391</v>
      </c>
      <c r="I43">
        <v>4.68</v>
      </c>
      <c r="J43" s="55">
        <v>4.68</v>
      </c>
      <c r="K43" s="52" t="s">
        <v>2237</v>
      </c>
      <c r="L43" t="s">
        <v>4</v>
      </c>
      <c r="M43" t="s">
        <v>390</v>
      </c>
      <c r="N43" t="s">
        <v>29</v>
      </c>
      <c r="O43" t="s">
        <v>389</v>
      </c>
      <c r="P43" t="s">
        <v>65</v>
      </c>
      <c r="Q43">
        <v>675</v>
      </c>
      <c r="R43">
        <v>10</v>
      </c>
      <c r="S43">
        <v>12</v>
      </c>
      <c r="T43">
        <v>1</v>
      </c>
      <c r="U43">
        <v>82</v>
      </c>
      <c r="V43" s="1">
        <v>25000</v>
      </c>
      <c r="W43">
        <v>65</v>
      </c>
      <c r="X43" t="s">
        <v>43</v>
      </c>
      <c r="Y43">
        <v>65</v>
      </c>
      <c r="Z43" t="s">
        <v>2212</v>
      </c>
    </row>
    <row r="44" spans="1:26" x14ac:dyDescent="0.3">
      <c r="A44" t="s">
        <v>388</v>
      </c>
      <c r="B44" t="s">
        <v>208</v>
      </c>
      <c r="D44" t="s">
        <v>207</v>
      </c>
      <c r="E44" t="s">
        <v>387</v>
      </c>
      <c r="F44" t="s">
        <v>386</v>
      </c>
      <c r="G44" t="s">
        <v>296</v>
      </c>
      <c r="H44" t="s">
        <v>385</v>
      </c>
      <c r="I44">
        <v>4.25</v>
      </c>
      <c r="J44" s="55">
        <v>4.25</v>
      </c>
      <c r="K44" s="52"/>
      <c r="L44" t="s">
        <v>4</v>
      </c>
      <c r="M44" t="s">
        <v>0</v>
      </c>
      <c r="N44" t="s">
        <v>293</v>
      </c>
      <c r="O44">
        <v>772832</v>
      </c>
      <c r="P44" t="s">
        <v>65</v>
      </c>
      <c r="Q44">
        <v>650</v>
      </c>
      <c r="R44">
        <v>9</v>
      </c>
      <c r="S44">
        <v>6</v>
      </c>
      <c r="T44">
        <v>1</v>
      </c>
      <c r="U44">
        <v>90</v>
      </c>
      <c r="V44" s="1">
        <v>25000</v>
      </c>
      <c r="W44">
        <v>65</v>
      </c>
      <c r="X44" t="s">
        <v>43</v>
      </c>
      <c r="Y44">
        <v>65</v>
      </c>
      <c r="Z44" t="s">
        <v>2212</v>
      </c>
    </row>
    <row r="45" spans="1:26" x14ac:dyDescent="0.3">
      <c r="A45" t="s">
        <v>384</v>
      </c>
      <c r="B45" t="s">
        <v>200</v>
      </c>
      <c r="D45" t="s">
        <v>383</v>
      </c>
      <c r="E45" t="s">
        <v>382</v>
      </c>
      <c r="F45" t="s">
        <v>381</v>
      </c>
      <c r="G45" t="s">
        <v>380</v>
      </c>
      <c r="H45" t="s">
        <v>379</v>
      </c>
      <c r="I45">
        <v>3.3</v>
      </c>
      <c r="J45" s="55">
        <v>3.3</v>
      </c>
      <c r="K45" s="52" t="s">
        <v>2237</v>
      </c>
      <c r="L45" t="s">
        <v>294</v>
      </c>
      <c r="M45" t="s">
        <v>0</v>
      </c>
      <c r="N45" t="s">
        <v>275</v>
      </c>
      <c r="O45" t="s">
        <v>378</v>
      </c>
      <c r="P45" t="s">
        <v>377</v>
      </c>
      <c r="Q45">
        <v>525</v>
      </c>
      <c r="R45">
        <v>7</v>
      </c>
      <c r="S45">
        <v>20</v>
      </c>
      <c r="T45">
        <v>1</v>
      </c>
      <c r="U45">
        <v>90</v>
      </c>
      <c r="V45" s="1">
        <v>25000</v>
      </c>
      <c r="W45">
        <v>50</v>
      </c>
      <c r="X45" t="s">
        <v>193</v>
      </c>
      <c r="Y45">
        <v>50</v>
      </c>
      <c r="Z45" t="s">
        <v>2212</v>
      </c>
    </row>
    <row r="46" spans="1:26" x14ac:dyDescent="0.3">
      <c r="A46" t="s">
        <v>376</v>
      </c>
      <c r="B46" t="s">
        <v>208</v>
      </c>
      <c r="D46" t="s">
        <v>265</v>
      </c>
      <c r="E46" t="s">
        <v>375</v>
      </c>
      <c r="F46" t="s">
        <v>374</v>
      </c>
      <c r="G46" t="s">
        <v>373</v>
      </c>
      <c r="H46" t="s">
        <v>372</v>
      </c>
      <c r="I46">
        <v>9.33</v>
      </c>
      <c r="J46" s="55">
        <v>9.33</v>
      </c>
      <c r="K46" s="52" t="s">
        <v>2237</v>
      </c>
      <c r="L46" t="s">
        <v>294</v>
      </c>
      <c r="M46" t="s">
        <v>0</v>
      </c>
      <c r="N46" t="s">
        <v>371</v>
      </c>
      <c r="O46" t="s">
        <v>370</v>
      </c>
      <c r="P46" t="s">
        <v>65</v>
      </c>
      <c r="Q46">
        <v>670</v>
      </c>
      <c r="R46">
        <v>7</v>
      </c>
      <c r="S46">
        <v>12</v>
      </c>
      <c r="T46">
        <v>1</v>
      </c>
      <c r="U46">
        <v>85</v>
      </c>
      <c r="V46" s="1">
        <v>25000</v>
      </c>
      <c r="W46">
        <v>65</v>
      </c>
      <c r="X46" t="s">
        <v>193</v>
      </c>
      <c r="Y46">
        <v>65</v>
      </c>
      <c r="Z46" t="s">
        <v>2212</v>
      </c>
    </row>
    <row r="47" spans="1:26" x14ac:dyDescent="0.3">
      <c r="A47" t="s">
        <v>369</v>
      </c>
      <c r="B47" t="s">
        <v>208</v>
      </c>
      <c r="D47" t="s">
        <v>265</v>
      </c>
      <c r="E47" t="s">
        <v>368</v>
      </c>
      <c r="F47" t="s">
        <v>367</v>
      </c>
      <c r="G47" t="s">
        <v>296</v>
      </c>
      <c r="H47" t="s">
        <v>366</v>
      </c>
      <c r="I47">
        <v>3.49</v>
      </c>
      <c r="J47" s="55">
        <v>3.49</v>
      </c>
      <c r="K47" s="52"/>
      <c r="L47" t="s">
        <v>294</v>
      </c>
      <c r="M47" t="s">
        <v>365</v>
      </c>
      <c r="N47" t="s">
        <v>66</v>
      </c>
      <c r="O47">
        <v>73956</v>
      </c>
      <c r="P47" t="s">
        <v>65</v>
      </c>
      <c r="Q47">
        <v>650</v>
      </c>
      <c r="R47">
        <v>9</v>
      </c>
      <c r="S47">
        <v>12</v>
      </c>
      <c r="T47">
        <v>1</v>
      </c>
      <c r="U47">
        <v>80</v>
      </c>
      <c r="V47" s="1">
        <v>11000</v>
      </c>
      <c r="W47">
        <v>65</v>
      </c>
      <c r="X47" t="s">
        <v>43</v>
      </c>
      <c r="Y47">
        <v>65</v>
      </c>
      <c r="Z47" t="s">
        <v>2212</v>
      </c>
    </row>
    <row r="48" spans="1:26" x14ac:dyDescent="0.3">
      <c r="A48" t="s">
        <v>364</v>
      </c>
      <c r="B48" t="s">
        <v>191</v>
      </c>
      <c r="D48" t="s">
        <v>216</v>
      </c>
      <c r="E48" t="s">
        <v>363</v>
      </c>
      <c r="F48" t="s">
        <v>362</v>
      </c>
      <c r="G48" t="s">
        <v>361</v>
      </c>
      <c r="H48" t="s">
        <v>360</v>
      </c>
      <c r="I48">
        <v>19.989999999999998</v>
      </c>
      <c r="J48" s="55">
        <v>19.989999999999998</v>
      </c>
      <c r="K48" s="52"/>
      <c r="L48" t="s">
        <v>4</v>
      </c>
      <c r="M48" t="s">
        <v>0</v>
      </c>
      <c r="N48" t="s">
        <v>240</v>
      </c>
      <c r="O48" t="s">
        <v>359</v>
      </c>
      <c r="P48" t="s">
        <v>184</v>
      </c>
      <c r="Q48">
        <v>1750</v>
      </c>
      <c r="R48">
        <v>20</v>
      </c>
      <c r="S48">
        <v>18</v>
      </c>
      <c r="T48">
        <v>1</v>
      </c>
      <c r="U48">
        <v>80</v>
      </c>
      <c r="V48" s="1">
        <v>25000</v>
      </c>
      <c r="W48">
        <v>120</v>
      </c>
      <c r="X48" t="s">
        <v>193</v>
      </c>
      <c r="Y48">
        <v>120</v>
      </c>
      <c r="Z48" t="s">
        <v>2212</v>
      </c>
    </row>
    <row r="49" spans="1:26" x14ac:dyDescent="0.3">
      <c r="A49" t="s">
        <v>358</v>
      </c>
      <c r="B49" t="s">
        <v>191</v>
      </c>
      <c r="D49" t="s">
        <v>216</v>
      </c>
      <c r="E49" t="s">
        <v>357</v>
      </c>
      <c r="F49" t="s">
        <v>356</v>
      </c>
      <c r="G49" t="s">
        <v>355</v>
      </c>
      <c r="H49" t="s">
        <v>354</v>
      </c>
      <c r="I49">
        <v>13.32</v>
      </c>
      <c r="J49" s="55">
        <v>13.32</v>
      </c>
      <c r="K49" s="52"/>
      <c r="L49" t="s">
        <v>4</v>
      </c>
      <c r="M49" t="s">
        <v>0</v>
      </c>
      <c r="N49" t="s">
        <v>240</v>
      </c>
      <c r="O49" t="s">
        <v>353</v>
      </c>
      <c r="P49" t="s">
        <v>1</v>
      </c>
      <c r="Q49">
        <v>800</v>
      </c>
      <c r="R49">
        <v>13</v>
      </c>
      <c r="S49">
        <v>18</v>
      </c>
      <c r="T49">
        <v>1</v>
      </c>
      <c r="U49">
        <v>83</v>
      </c>
      <c r="V49" s="1">
        <v>25000</v>
      </c>
      <c r="W49">
        <v>60</v>
      </c>
      <c r="X49" t="s">
        <v>43</v>
      </c>
      <c r="Y49">
        <v>60</v>
      </c>
      <c r="Z49" t="s">
        <v>2212</v>
      </c>
    </row>
    <row r="50" spans="1:26" x14ac:dyDescent="0.3">
      <c r="A50" t="s">
        <v>352</v>
      </c>
      <c r="B50" t="s">
        <v>200</v>
      </c>
      <c r="D50" t="s">
        <v>252</v>
      </c>
      <c r="E50" t="s">
        <v>351</v>
      </c>
      <c r="F50" t="s">
        <v>350</v>
      </c>
      <c r="G50" t="s">
        <v>249</v>
      </c>
      <c r="H50" t="s">
        <v>349</v>
      </c>
      <c r="I50">
        <v>5.76</v>
      </c>
      <c r="J50" s="55">
        <v>5.76</v>
      </c>
      <c r="K50" s="52" t="s">
        <v>2237</v>
      </c>
      <c r="L50" t="s">
        <v>4</v>
      </c>
      <c r="M50" t="s">
        <v>0</v>
      </c>
      <c r="N50" t="s">
        <v>29</v>
      </c>
      <c r="O50" t="s">
        <v>348</v>
      </c>
      <c r="P50" t="s">
        <v>56</v>
      </c>
      <c r="Q50">
        <v>700</v>
      </c>
      <c r="R50">
        <v>10</v>
      </c>
      <c r="S50">
        <v>12</v>
      </c>
      <c r="T50">
        <v>1</v>
      </c>
      <c r="U50">
        <v>82</v>
      </c>
      <c r="V50" s="1">
        <v>25000</v>
      </c>
      <c r="W50">
        <v>65</v>
      </c>
      <c r="X50" t="s">
        <v>193</v>
      </c>
      <c r="Y50">
        <v>65</v>
      </c>
      <c r="Z50" t="s">
        <v>2212</v>
      </c>
    </row>
    <row r="51" spans="1:26" x14ac:dyDescent="0.3">
      <c r="A51" t="s">
        <v>347</v>
      </c>
      <c r="B51" t="s">
        <v>208</v>
      </c>
      <c r="D51" t="s">
        <v>223</v>
      </c>
      <c r="E51" t="s">
        <v>346</v>
      </c>
      <c r="F51" t="s">
        <v>345</v>
      </c>
      <c r="G51" t="s">
        <v>296</v>
      </c>
      <c r="H51" t="s">
        <v>344</v>
      </c>
      <c r="I51">
        <v>3.26</v>
      </c>
      <c r="J51" s="55">
        <v>3.26</v>
      </c>
      <c r="K51" s="52" t="s">
        <v>2237</v>
      </c>
      <c r="L51" t="s">
        <v>294</v>
      </c>
      <c r="M51" t="s">
        <v>0</v>
      </c>
      <c r="N51" t="s">
        <v>343</v>
      </c>
      <c r="O51">
        <v>82070</v>
      </c>
      <c r="P51" t="s">
        <v>65</v>
      </c>
      <c r="Q51">
        <v>650</v>
      </c>
      <c r="R51">
        <v>9</v>
      </c>
      <c r="S51">
        <v>4</v>
      </c>
      <c r="T51">
        <v>1</v>
      </c>
      <c r="U51">
        <v>82</v>
      </c>
      <c r="V51" s="1">
        <v>15000</v>
      </c>
      <c r="W51">
        <v>65</v>
      </c>
      <c r="X51" t="s">
        <v>193</v>
      </c>
      <c r="Y51">
        <v>65</v>
      </c>
      <c r="Z51" t="s">
        <v>2212</v>
      </c>
    </row>
    <row r="52" spans="1:26" x14ac:dyDescent="0.3">
      <c r="A52" t="s">
        <v>342</v>
      </c>
      <c r="B52" t="s">
        <v>200</v>
      </c>
      <c r="D52" t="s">
        <v>199</v>
      </c>
      <c r="E52" t="s">
        <v>341</v>
      </c>
      <c r="F52" t="s">
        <v>340</v>
      </c>
      <c r="G52" t="s">
        <v>339</v>
      </c>
      <c r="H52" t="s">
        <v>338</v>
      </c>
      <c r="I52">
        <v>2.13</v>
      </c>
      <c r="J52" s="55">
        <v>2.13</v>
      </c>
      <c r="K52" s="52" t="s">
        <v>2237</v>
      </c>
      <c r="L52" t="s">
        <v>294</v>
      </c>
      <c r="M52" t="s">
        <v>337</v>
      </c>
      <c r="N52" t="s">
        <v>66</v>
      </c>
      <c r="O52">
        <v>78696</v>
      </c>
      <c r="P52" t="s">
        <v>56</v>
      </c>
      <c r="Q52">
        <v>325</v>
      </c>
      <c r="R52">
        <v>5</v>
      </c>
      <c r="S52">
        <v>1</v>
      </c>
      <c r="T52">
        <v>1</v>
      </c>
      <c r="U52">
        <v>80</v>
      </c>
      <c r="V52" s="1">
        <v>25000</v>
      </c>
      <c r="W52">
        <v>45</v>
      </c>
      <c r="X52" t="s">
        <v>43</v>
      </c>
      <c r="Y52">
        <v>45</v>
      </c>
      <c r="Z52" t="s">
        <v>2212</v>
      </c>
    </row>
    <row r="53" spans="1:26" x14ac:dyDescent="0.3">
      <c r="A53" t="s">
        <v>336</v>
      </c>
      <c r="B53" t="s">
        <v>191</v>
      </c>
      <c r="D53" t="s">
        <v>216</v>
      </c>
      <c r="E53" t="s">
        <v>335</v>
      </c>
      <c r="F53" t="s">
        <v>334</v>
      </c>
      <c r="G53" t="s">
        <v>302</v>
      </c>
      <c r="H53" t="s">
        <v>333</v>
      </c>
      <c r="I53">
        <v>7.88</v>
      </c>
      <c r="J53" s="55">
        <v>7.88</v>
      </c>
      <c r="K53" s="52" t="s">
        <v>2237</v>
      </c>
      <c r="L53" t="s">
        <v>4</v>
      </c>
      <c r="M53" t="s">
        <v>0</v>
      </c>
      <c r="N53" t="s">
        <v>275</v>
      </c>
      <c r="O53" t="s">
        <v>332</v>
      </c>
      <c r="P53" t="s">
        <v>184</v>
      </c>
      <c r="Q53">
        <v>1100</v>
      </c>
      <c r="R53">
        <v>15</v>
      </c>
      <c r="S53">
        <v>10</v>
      </c>
      <c r="T53">
        <v>1</v>
      </c>
      <c r="U53">
        <v>80</v>
      </c>
      <c r="V53" s="1">
        <v>25000</v>
      </c>
      <c r="W53">
        <v>85</v>
      </c>
      <c r="X53" t="s">
        <v>193</v>
      </c>
      <c r="Y53">
        <v>85</v>
      </c>
      <c r="Z53" t="s">
        <v>2212</v>
      </c>
    </row>
    <row r="54" spans="1:26" x14ac:dyDescent="0.3">
      <c r="A54" t="s">
        <v>331</v>
      </c>
      <c r="B54" t="s">
        <v>208</v>
      </c>
      <c r="D54" t="s">
        <v>207</v>
      </c>
      <c r="E54" t="s">
        <v>330</v>
      </c>
      <c r="F54" t="s">
        <v>329</v>
      </c>
      <c r="G54" t="s">
        <v>328</v>
      </c>
      <c r="H54" t="s">
        <v>327</v>
      </c>
      <c r="I54">
        <v>7.98</v>
      </c>
      <c r="J54" s="55">
        <v>7.98</v>
      </c>
      <c r="K54" s="52"/>
      <c r="L54" t="s">
        <v>4</v>
      </c>
      <c r="M54" t="s">
        <v>0</v>
      </c>
      <c r="N54" t="s">
        <v>225</v>
      </c>
      <c r="O54">
        <v>40773</v>
      </c>
      <c r="P54" t="s">
        <v>65</v>
      </c>
      <c r="Q54">
        <v>710</v>
      </c>
      <c r="R54">
        <v>8</v>
      </c>
      <c r="S54">
        <v>6</v>
      </c>
      <c r="T54">
        <v>1</v>
      </c>
      <c r="U54">
        <v>82</v>
      </c>
      <c r="V54" s="1">
        <v>25000</v>
      </c>
      <c r="W54">
        <v>65</v>
      </c>
      <c r="X54" t="s">
        <v>193</v>
      </c>
      <c r="Y54">
        <v>65</v>
      </c>
      <c r="Z54" t="s">
        <v>2212</v>
      </c>
    </row>
    <row r="55" spans="1:26" x14ac:dyDescent="0.3">
      <c r="A55" t="s">
        <v>326</v>
      </c>
      <c r="B55" t="s">
        <v>200</v>
      </c>
      <c r="D55" t="s">
        <v>237</v>
      </c>
      <c r="E55" t="s">
        <v>325</v>
      </c>
      <c r="F55" t="s">
        <v>324</v>
      </c>
      <c r="G55" t="s">
        <v>323</v>
      </c>
      <c r="H55" t="s">
        <v>322</v>
      </c>
      <c r="I55">
        <v>5.76</v>
      </c>
      <c r="J55" s="55">
        <v>5.76</v>
      </c>
      <c r="K55" s="52" t="s">
        <v>2237</v>
      </c>
      <c r="L55" t="s">
        <v>4</v>
      </c>
      <c r="M55" t="s">
        <v>0</v>
      </c>
      <c r="N55" t="s">
        <v>29</v>
      </c>
      <c r="O55" t="s">
        <v>321</v>
      </c>
      <c r="P55" t="s">
        <v>56</v>
      </c>
      <c r="Q55">
        <v>725</v>
      </c>
      <c r="R55">
        <v>10</v>
      </c>
      <c r="S55">
        <v>12</v>
      </c>
      <c r="T55">
        <v>1</v>
      </c>
      <c r="U55">
        <v>82</v>
      </c>
      <c r="V55" s="1">
        <v>25000</v>
      </c>
      <c r="W55">
        <v>60</v>
      </c>
      <c r="X55" t="s">
        <v>193</v>
      </c>
      <c r="Y55">
        <v>60</v>
      </c>
      <c r="Z55" t="s">
        <v>2212</v>
      </c>
    </row>
    <row r="56" spans="1:26" x14ac:dyDescent="0.3">
      <c r="A56" t="s">
        <v>320</v>
      </c>
      <c r="B56" t="s">
        <v>208</v>
      </c>
      <c r="D56" t="s">
        <v>207</v>
      </c>
      <c r="E56" t="s">
        <v>319</v>
      </c>
      <c r="F56" t="s">
        <v>318</v>
      </c>
      <c r="G56" t="s">
        <v>317</v>
      </c>
      <c r="H56" t="s">
        <v>316</v>
      </c>
      <c r="I56">
        <v>6.99</v>
      </c>
      <c r="J56" s="55">
        <v>6.99</v>
      </c>
      <c r="K56" s="52"/>
      <c r="L56" t="s">
        <v>4</v>
      </c>
      <c r="M56" t="s">
        <v>0</v>
      </c>
      <c r="N56" t="s">
        <v>293</v>
      </c>
      <c r="O56">
        <v>772835</v>
      </c>
      <c r="P56" t="s">
        <v>65</v>
      </c>
      <c r="Q56">
        <v>1050</v>
      </c>
      <c r="R56">
        <v>12</v>
      </c>
      <c r="S56">
        <v>6</v>
      </c>
      <c r="T56">
        <v>1</v>
      </c>
      <c r="U56">
        <v>80</v>
      </c>
      <c r="V56" s="1">
        <v>25000</v>
      </c>
      <c r="W56">
        <v>85</v>
      </c>
      <c r="X56" t="s">
        <v>43</v>
      </c>
      <c r="Y56">
        <v>85</v>
      </c>
      <c r="Z56" t="s">
        <v>2212</v>
      </c>
    </row>
    <row r="57" spans="1:26" x14ac:dyDescent="0.3">
      <c r="A57" t="s">
        <v>315</v>
      </c>
      <c r="B57" t="s">
        <v>208</v>
      </c>
      <c r="D57" t="s">
        <v>207</v>
      </c>
      <c r="E57" t="s">
        <v>314</v>
      </c>
      <c r="F57" t="s">
        <v>313</v>
      </c>
      <c r="G57" t="s">
        <v>204</v>
      </c>
      <c r="H57" t="s">
        <v>312</v>
      </c>
      <c r="I57">
        <v>5.72</v>
      </c>
      <c r="J57" s="55">
        <v>5.72</v>
      </c>
      <c r="K57" s="52" t="s">
        <v>2237</v>
      </c>
      <c r="L57" t="s">
        <v>4</v>
      </c>
      <c r="M57" t="s">
        <v>0</v>
      </c>
      <c r="N57" t="s">
        <v>29</v>
      </c>
      <c r="O57" t="s">
        <v>311</v>
      </c>
      <c r="P57" t="s">
        <v>65</v>
      </c>
      <c r="Q57">
        <v>850</v>
      </c>
      <c r="R57">
        <v>10.5</v>
      </c>
      <c r="S57">
        <v>12</v>
      </c>
      <c r="T57">
        <v>1</v>
      </c>
      <c r="U57">
        <v>82</v>
      </c>
      <c r="V57" s="1">
        <v>25000</v>
      </c>
      <c r="W57">
        <v>85</v>
      </c>
      <c r="X57" t="s">
        <v>193</v>
      </c>
      <c r="Y57">
        <v>85</v>
      </c>
      <c r="Z57" t="s">
        <v>2212</v>
      </c>
    </row>
    <row r="58" spans="1:26" x14ac:dyDescent="0.3">
      <c r="A58" t="s">
        <v>310</v>
      </c>
      <c r="B58" t="s">
        <v>208</v>
      </c>
      <c r="D58" t="s">
        <v>280</v>
      </c>
      <c r="E58" t="s">
        <v>309</v>
      </c>
      <c r="F58" t="s">
        <v>308</v>
      </c>
      <c r="G58" t="s">
        <v>220</v>
      </c>
      <c r="H58" t="s">
        <v>307</v>
      </c>
      <c r="I58">
        <v>4.58</v>
      </c>
      <c r="J58" s="55">
        <v>4.58</v>
      </c>
      <c r="K58" s="52" t="s">
        <v>2237</v>
      </c>
      <c r="L58" t="s">
        <v>4</v>
      </c>
      <c r="M58" t="s">
        <v>0</v>
      </c>
      <c r="N58" t="s">
        <v>275</v>
      </c>
      <c r="O58" t="s">
        <v>306</v>
      </c>
      <c r="P58" t="s">
        <v>273</v>
      </c>
      <c r="Q58">
        <v>800</v>
      </c>
      <c r="R58">
        <v>12</v>
      </c>
      <c r="S58">
        <v>20</v>
      </c>
      <c r="T58">
        <v>1</v>
      </c>
      <c r="U58">
        <v>90</v>
      </c>
      <c r="V58" s="1">
        <v>25000</v>
      </c>
      <c r="W58">
        <v>65</v>
      </c>
      <c r="X58" t="s">
        <v>43</v>
      </c>
      <c r="Y58">
        <v>65</v>
      </c>
      <c r="Z58" t="s">
        <v>2212</v>
      </c>
    </row>
    <row r="59" spans="1:26" x14ac:dyDescent="0.3">
      <c r="A59" t="s">
        <v>305</v>
      </c>
      <c r="B59" t="s">
        <v>191</v>
      </c>
      <c r="D59" t="s">
        <v>245</v>
      </c>
      <c r="E59" t="s">
        <v>304</v>
      </c>
      <c r="F59" t="s">
        <v>303</v>
      </c>
      <c r="G59" t="s">
        <v>302</v>
      </c>
      <c r="H59" t="s">
        <v>301</v>
      </c>
      <c r="I59">
        <v>9.93</v>
      </c>
      <c r="J59" s="55">
        <v>9.93</v>
      </c>
      <c r="K59" s="52" t="s">
        <v>2237</v>
      </c>
      <c r="L59" t="s">
        <v>4</v>
      </c>
      <c r="M59" t="s">
        <v>0</v>
      </c>
      <c r="N59" t="s">
        <v>300</v>
      </c>
      <c r="O59">
        <v>91352</v>
      </c>
      <c r="P59" t="s">
        <v>184</v>
      </c>
      <c r="Q59">
        <v>1100</v>
      </c>
      <c r="R59">
        <v>15</v>
      </c>
      <c r="S59">
        <v>24</v>
      </c>
      <c r="T59">
        <v>1</v>
      </c>
      <c r="U59">
        <v>81</v>
      </c>
      <c r="V59" s="1">
        <v>25000</v>
      </c>
      <c r="W59">
        <v>85</v>
      </c>
      <c r="X59" t="s">
        <v>193</v>
      </c>
      <c r="Y59">
        <v>85</v>
      </c>
      <c r="Z59" t="s">
        <v>2212</v>
      </c>
    </row>
    <row r="60" spans="1:26" x14ac:dyDescent="0.3">
      <c r="A60" t="s">
        <v>299</v>
      </c>
      <c r="B60" t="s">
        <v>208</v>
      </c>
      <c r="D60" t="s">
        <v>207</v>
      </c>
      <c r="E60" t="s">
        <v>298</v>
      </c>
      <c r="F60" t="s">
        <v>297</v>
      </c>
      <c r="G60" t="s">
        <v>296</v>
      </c>
      <c r="H60" t="s">
        <v>295</v>
      </c>
      <c r="I60">
        <v>3.83</v>
      </c>
      <c r="J60" s="55">
        <v>3.83</v>
      </c>
      <c r="K60" s="52" t="s">
        <v>2237</v>
      </c>
      <c r="L60" t="s">
        <v>294</v>
      </c>
      <c r="M60" t="s">
        <v>0</v>
      </c>
      <c r="N60" t="s">
        <v>293</v>
      </c>
      <c r="O60">
        <v>773353</v>
      </c>
      <c r="P60" t="s">
        <v>65</v>
      </c>
      <c r="Q60">
        <v>650</v>
      </c>
      <c r="R60">
        <v>9</v>
      </c>
      <c r="S60">
        <v>12</v>
      </c>
      <c r="T60">
        <v>1</v>
      </c>
      <c r="U60">
        <v>80</v>
      </c>
      <c r="V60" s="1">
        <v>25000</v>
      </c>
      <c r="W60">
        <v>65</v>
      </c>
      <c r="X60" t="s">
        <v>43</v>
      </c>
      <c r="Y60">
        <v>65</v>
      </c>
      <c r="Z60" t="s">
        <v>2212</v>
      </c>
    </row>
    <row r="61" spans="1:26" x14ac:dyDescent="0.3">
      <c r="A61" t="s">
        <v>292</v>
      </c>
      <c r="B61" t="s">
        <v>200</v>
      </c>
      <c r="D61" t="s">
        <v>199</v>
      </c>
      <c r="E61" t="s">
        <v>291</v>
      </c>
      <c r="F61" t="s">
        <v>290</v>
      </c>
      <c r="G61" t="s">
        <v>289</v>
      </c>
      <c r="H61" t="s">
        <v>288</v>
      </c>
      <c r="I61">
        <v>5.99</v>
      </c>
      <c r="J61" s="55">
        <v>5.99</v>
      </c>
      <c r="K61" s="52"/>
      <c r="L61" t="s">
        <v>4</v>
      </c>
      <c r="M61" t="s">
        <v>0</v>
      </c>
      <c r="N61" t="s">
        <v>275</v>
      </c>
      <c r="O61" t="s">
        <v>287</v>
      </c>
      <c r="P61" t="s">
        <v>56</v>
      </c>
      <c r="Q61">
        <v>500</v>
      </c>
      <c r="R61">
        <v>7</v>
      </c>
      <c r="S61">
        <v>40</v>
      </c>
      <c r="T61">
        <v>1</v>
      </c>
      <c r="U61">
        <v>80</v>
      </c>
      <c r="V61" s="1">
        <v>25000</v>
      </c>
      <c r="W61">
        <v>45</v>
      </c>
      <c r="X61" t="s">
        <v>193</v>
      </c>
      <c r="Y61">
        <v>45</v>
      </c>
      <c r="Z61" t="s">
        <v>2212</v>
      </c>
    </row>
    <row r="62" spans="1:26" x14ac:dyDescent="0.3">
      <c r="A62" t="s">
        <v>286</v>
      </c>
      <c r="B62" t="s">
        <v>191</v>
      </c>
      <c r="D62" t="s">
        <v>216</v>
      </c>
      <c r="E62" t="s">
        <v>285</v>
      </c>
      <c r="F62" t="s">
        <v>284</v>
      </c>
      <c r="G62" t="s">
        <v>242</v>
      </c>
      <c r="H62" t="s">
        <v>283</v>
      </c>
      <c r="I62">
        <v>4.7699999999999996</v>
      </c>
      <c r="J62" s="55">
        <v>4.7699999999999996</v>
      </c>
      <c r="K62" s="52" t="s">
        <v>2237</v>
      </c>
      <c r="L62" t="s">
        <v>4</v>
      </c>
      <c r="M62" t="s">
        <v>0</v>
      </c>
      <c r="N62" t="s">
        <v>240</v>
      </c>
      <c r="O62" t="s">
        <v>282</v>
      </c>
      <c r="P62" t="s">
        <v>1</v>
      </c>
      <c r="Q62">
        <v>1100</v>
      </c>
      <c r="R62">
        <v>18</v>
      </c>
      <c r="S62">
        <v>18</v>
      </c>
      <c r="T62">
        <v>1</v>
      </c>
      <c r="U62">
        <v>83</v>
      </c>
      <c r="V62" s="1">
        <v>25000</v>
      </c>
      <c r="W62">
        <v>75</v>
      </c>
      <c r="X62" t="s">
        <v>43</v>
      </c>
      <c r="Y62">
        <v>75</v>
      </c>
      <c r="Z62" t="s">
        <v>2212</v>
      </c>
    </row>
    <row r="63" spans="1:26" x14ac:dyDescent="0.3">
      <c r="A63" t="s">
        <v>281</v>
      </c>
      <c r="B63" t="s">
        <v>208</v>
      </c>
      <c r="D63" t="s">
        <v>280</v>
      </c>
      <c r="E63" t="s">
        <v>279</v>
      </c>
      <c r="F63" t="s">
        <v>278</v>
      </c>
      <c r="G63" t="s">
        <v>220</v>
      </c>
      <c r="H63" t="s">
        <v>277</v>
      </c>
      <c r="I63">
        <v>5.48</v>
      </c>
      <c r="J63" s="55">
        <v>5.48</v>
      </c>
      <c r="K63" s="52" t="s">
        <v>2237</v>
      </c>
      <c r="L63" t="s">
        <v>4</v>
      </c>
      <c r="M63" t="s">
        <v>276</v>
      </c>
      <c r="N63" t="s">
        <v>275</v>
      </c>
      <c r="O63" t="s">
        <v>274</v>
      </c>
      <c r="P63" t="s">
        <v>273</v>
      </c>
      <c r="Q63">
        <v>800</v>
      </c>
      <c r="R63">
        <v>12</v>
      </c>
      <c r="S63">
        <v>20</v>
      </c>
      <c r="T63">
        <v>1</v>
      </c>
      <c r="U63">
        <v>90</v>
      </c>
      <c r="V63" s="1">
        <v>25000</v>
      </c>
      <c r="W63">
        <v>65</v>
      </c>
      <c r="X63" t="s">
        <v>43</v>
      </c>
      <c r="Y63">
        <v>65</v>
      </c>
      <c r="Z63" t="s">
        <v>2212</v>
      </c>
    </row>
    <row r="64" spans="1:26" x14ac:dyDescent="0.3">
      <c r="A64" t="s">
        <v>272</v>
      </c>
      <c r="B64" t="s">
        <v>200</v>
      </c>
      <c r="D64" t="s">
        <v>252</v>
      </c>
      <c r="E64" t="s">
        <v>271</v>
      </c>
      <c r="F64" t="s">
        <v>270</v>
      </c>
      <c r="G64" t="s">
        <v>269</v>
      </c>
      <c r="H64" t="s">
        <v>268</v>
      </c>
      <c r="I64">
        <v>5.71</v>
      </c>
      <c r="J64" s="55">
        <v>5.71</v>
      </c>
      <c r="K64" s="52"/>
      <c r="L64" t="s">
        <v>4</v>
      </c>
      <c r="M64" t="s">
        <v>0</v>
      </c>
      <c r="N64" t="s">
        <v>29</v>
      </c>
      <c r="O64" t="s">
        <v>267</v>
      </c>
      <c r="P64" t="s">
        <v>56</v>
      </c>
      <c r="Q64">
        <v>530</v>
      </c>
      <c r="R64">
        <v>8</v>
      </c>
      <c r="S64">
        <v>12</v>
      </c>
      <c r="T64">
        <v>1</v>
      </c>
      <c r="U64">
        <v>82</v>
      </c>
      <c r="V64" s="1">
        <v>25000</v>
      </c>
      <c r="W64">
        <v>50</v>
      </c>
      <c r="X64" t="s">
        <v>193</v>
      </c>
      <c r="Y64">
        <v>50</v>
      </c>
      <c r="Z64" t="s">
        <v>2212</v>
      </c>
    </row>
    <row r="65" spans="1:26" x14ac:dyDescent="0.3">
      <c r="A65" t="s">
        <v>266</v>
      </c>
      <c r="B65" t="s">
        <v>208</v>
      </c>
      <c r="D65" t="s">
        <v>265</v>
      </c>
      <c r="E65" t="s">
        <v>264</v>
      </c>
      <c r="F65" t="s">
        <v>263</v>
      </c>
      <c r="G65" t="s">
        <v>262</v>
      </c>
      <c r="H65" t="s">
        <v>261</v>
      </c>
      <c r="I65">
        <v>8.7799999999999994</v>
      </c>
      <c r="J65" s="55">
        <v>8.7799999999999994</v>
      </c>
      <c r="K65" s="52" t="s">
        <v>2237</v>
      </c>
      <c r="L65" t="s">
        <v>4</v>
      </c>
      <c r="M65" t="s">
        <v>0</v>
      </c>
      <c r="N65" t="s">
        <v>29</v>
      </c>
      <c r="O65" t="s">
        <v>260</v>
      </c>
      <c r="P65" t="s">
        <v>65</v>
      </c>
      <c r="Q65">
        <v>850</v>
      </c>
      <c r="R65">
        <v>10.5</v>
      </c>
      <c r="S65">
        <v>12</v>
      </c>
      <c r="T65">
        <v>1</v>
      </c>
      <c r="U65">
        <v>80</v>
      </c>
      <c r="V65" s="1">
        <v>25000</v>
      </c>
      <c r="W65">
        <v>65</v>
      </c>
      <c r="X65" t="s">
        <v>43</v>
      </c>
      <c r="Y65">
        <v>65</v>
      </c>
      <c r="Z65" t="s">
        <v>2212</v>
      </c>
    </row>
    <row r="66" spans="1:26" x14ac:dyDescent="0.3">
      <c r="A66" t="s">
        <v>259</v>
      </c>
      <c r="B66" t="s">
        <v>191</v>
      </c>
      <c r="D66" t="s">
        <v>245</v>
      </c>
      <c r="E66" t="s">
        <v>258</v>
      </c>
      <c r="F66" t="s">
        <v>257</v>
      </c>
      <c r="G66" t="s">
        <v>256</v>
      </c>
      <c r="H66" t="s">
        <v>255</v>
      </c>
      <c r="I66">
        <v>12.35</v>
      </c>
      <c r="J66" s="55">
        <v>12.35</v>
      </c>
      <c r="K66" s="52" t="s">
        <v>2237</v>
      </c>
      <c r="L66" t="s">
        <v>4</v>
      </c>
      <c r="M66" t="s">
        <v>0</v>
      </c>
      <c r="N66" t="s">
        <v>29</v>
      </c>
      <c r="O66" t="s">
        <v>254</v>
      </c>
      <c r="P66" t="s">
        <v>184</v>
      </c>
      <c r="Q66">
        <v>1060</v>
      </c>
      <c r="R66">
        <v>14</v>
      </c>
      <c r="S66">
        <v>12</v>
      </c>
      <c r="T66">
        <v>1</v>
      </c>
      <c r="U66">
        <v>80</v>
      </c>
      <c r="V66" s="1">
        <v>25000</v>
      </c>
      <c r="W66">
        <v>65</v>
      </c>
      <c r="X66" t="s">
        <v>193</v>
      </c>
      <c r="Y66">
        <v>65</v>
      </c>
      <c r="Z66" t="s">
        <v>2212</v>
      </c>
    </row>
    <row r="67" spans="1:26" x14ac:dyDescent="0.3">
      <c r="A67" t="s">
        <v>253</v>
      </c>
      <c r="B67" t="s">
        <v>200</v>
      </c>
      <c r="D67" t="s">
        <v>252</v>
      </c>
      <c r="E67" t="s">
        <v>251</v>
      </c>
      <c r="F67" t="s">
        <v>250</v>
      </c>
      <c r="G67" t="s">
        <v>249</v>
      </c>
      <c r="H67" t="s">
        <v>248</v>
      </c>
      <c r="I67">
        <v>6.49</v>
      </c>
      <c r="J67" s="55">
        <v>6.49</v>
      </c>
      <c r="K67" s="52" t="s">
        <v>2237</v>
      </c>
      <c r="L67" t="s">
        <v>4</v>
      </c>
      <c r="M67" t="s">
        <v>0</v>
      </c>
      <c r="N67" t="s">
        <v>29</v>
      </c>
      <c r="O67" t="s">
        <v>247</v>
      </c>
      <c r="P67" t="s">
        <v>56</v>
      </c>
      <c r="Q67">
        <v>700</v>
      </c>
      <c r="R67">
        <v>10</v>
      </c>
      <c r="S67">
        <v>12</v>
      </c>
      <c r="T67">
        <v>1</v>
      </c>
      <c r="U67">
        <v>82</v>
      </c>
      <c r="V67" s="1">
        <v>25000</v>
      </c>
      <c r="W67">
        <v>65</v>
      </c>
      <c r="X67" t="s">
        <v>193</v>
      </c>
      <c r="Y67">
        <v>65</v>
      </c>
      <c r="Z67" t="s">
        <v>2212</v>
      </c>
    </row>
    <row r="68" spans="1:26" x14ac:dyDescent="0.3">
      <c r="A68" t="s">
        <v>246</v>
      </c>
      <c r="B68" t="s">
        <v>191</v>
      </c>
      <c r="D68" t="s">
        <v>245</v>
      </c>
      <c r="E68" t="s">
        <v>244</v>
      </c>
      <c r="F68" t="s">
        <v>243</v>
      </c>
      <c r="G68" t="s">
        <v>242</v>
      </c>
      <c r="H68" t="s">
        <v>241</v>
      </c>
      <c r="I68">
        <v>4.4800000000000004</v>
      </c>
      <c r="J68" s="55">
        <v>4.4800000000000004</v>
      </c>
      <c r="K68" s="52" t="s">
        <v>2237</v>
      </c>
      <c r="L68" t="s">
        <v>4</v>
      </c>
      <c r="M68" t="s">
        <v>0</v>
      </c>
      <c r="N68" t="s">
        <v>240</v>
      </c>
      <c r="O68" t="s">
        <v>239</v>
      </c>
      <c r="P68" t="s">
        <v>1</v>
      </c>
      <c r="Q68">
        <v>1100</v>
      </c>
      <c r="R68">
        <v>18</v>
      </c>
      <c r="S68">
        <v>18</v>
      </c>
      <c r="T68">
        <v>1</v>
      </c>
      <c r="U68">
        <v>82</v>
      </c>
      <c r="V68" s="1">
        <v>25000</v>
      </c>
      <c r="W68">
        <v>75</v>
      </c>
      <c r="X68" t="s">
        <v>43</v>
      </c>
      <c r="Y68">
        <v>75</v>
      </c>
      <c r="Z68" t="s">
        <v>2212</v>
      </c>
    </row>
    <row r="69" spans="1:26" x14ac:dyDescent="0.3">
      <c r="A69" t="s">
        <v>238</v>
      </c>
      <c r="B69" t="s">
        <v>200</v>
      </c>
      <c r="D69" t="s">
        <v>237</v>
      </c>
      <c r="E69" t="s">
        <v>236</v>
      </c>
      <c r="F69" t="s">
        <v>235</v>
      </c>
      <c r="G69" t="s">
        <v>234</v>
      </c>
      <c r="H69" t="s">
        <v>233</v>
      </c>
      <c r="I69">
        <v>4.68</v>
      </c>
      <c r="J69" s="55">
        <v>4.68</v>
      </c>
      <c r="K69" s="52" t="s">
        <v>2237</v>
      </c>
      <c r="L69" t="s">
        <v>4</v>
      </c>
      <c r="M69" t="s">
        <v>0</v>
      </c>
      <c r="N69" t="s">
        <v>232</v>
      </c>
      <c r="O69">
        <v>597</v>
      </c>
      <c r="P69" t="s">
        <v>56</v>
      </c>
      <c r="Q69">
        <v>540</v>
      </c>
      <c r="R69">
        <v>7</v>
      </c>
      <c r="S69">
        <v>1</v>
      </c>
      <c r="T69">
        <v>1</v>
      </c>
      <c r="U69">
        <v>82</v>
      </c>
      <c r="V69" s="1">
        <v>25000</v>
      </c>
      <c r="W69">
        <v>50</v>
      </c>
      <c r="X69" t="s">
        <v>193</v>
      </c>
      <c r="Y69">
        <v>50</v>
      </c>
      <c r="Z69" t="s">
        <v>2212</v>
      </c>
    </row>
    <row r="70" spans="1:26" x14ac:dyDescent="0.3">
      <c r="A70" t="s">
        <v>231</v>
      </c>
      <c r="B70" t="s">
        <v>191</v>
      </c>
      <c r="D70" t="s">
        <v>230</v>
      </c>
      <c r="E70" t="s">
        <v>229</v>
      </c>
      <c r="F70" t="s">
        <v>228</v>
      </c>
      <c r="G70" t="s">
        <v>227</v>
      </c>
      <c r="H70" t="s">
        <v>226</v>
      </c>
      <c r="I70">
        <v>15.51</v>
      </c>
      <c r="J70" s="55">
        <v>15.51</v>
      </c>
      <c r="K70" s="52" t="s">
        <v>2237</v>
      </c>
      <c r="L70" t="s">
        <v>4</v>
      </c>
      <c r="M70" t="s">
        <v>0</v>
      </c>
      <c r="N70" t="s">
        <v>225</v>
      </c>
      <c r="O70">
        <v>58002</v>
      </c>
      <c r="P70" t="s">
        <v>184</v>
      </c>
      <c r="Q70">
        <v>700</v>
      </c>
      <c r="R70">
        <v>10.5</v>
      </c>
      <c r="S70">
        <v>6</v>
      </c>
      <c r="T70">
        <v>1</v>
      </c>
      <c r="U70">
        <v>82</v>
      </c>
      <c r="V70" s="1">
        <v>25000</v>
      </c>
      <c r="W70">
        <v>65</v>
      </c>
      <c r="X70" t="s">
        <v>43</v>
      </c>
      <c r="Y70">
        <v>65</v>
      </c>
      <c r="Z70" t="s">
        <v>2212</v>
      </c>
    </row>
    <row r="71" spans="1:26" x14ac:dyDescent="0.3">
      <c r="A71" t="s">
        <v>224</v>
      </c>
      <c r="B71" t="s">
        <v>208</v>
      </c>
      <c r="D71" t="s">
        <v>223</v>
      </c>
      <c r="E71" t="s">
        <v>222</v>
      </c>
      <c r="F71" t="s">
        <v>221</v>
      </c>
      <c r="G71" t="s">
        <v>220</v>
      </c>
      <c r="H71" t="s">
        <v>219</v>
      </c>
      <c r="I71">
        <v>7.33</v>
      </c>
      <c r="J71" s="55">
        <v>7.33</v>
      </c>
      <c r="K71" s="52"/>
      <c r="L71" t="s">
        <v>4</v>
      </c>
      <c r="M71" t="s">
        <v>0</v>
      </c>
      <c r="N71" t="s">
        <v>29</v>
      </c>
      <c r="O71" t="s">
        <v>218</v>
      </c>
      <c r="P71" t="s">
        <v>65</v>
      </c>
      <c r="Q71">
        <v>875</v>
      </c>
      <c r="R71">
        <v>12</v>
      </c>
      <c r="S71">
        <v>12</v>
      </c>
      <c r="T71">
        <v>1</v>
      </c>
      <c r="U71">
        <v>80</v>
      </c>
      <c r="V71" s="1">
        <v>25000</v>
      </c>
      <c r="W71">
        <v>65</v>
      </c>
      <c r="X71" t="s">
        <v>43</v>
      </c>
      <c r="Y71">
        <v>65</v>
      </c>
      <c r="Z71" t="s">
        <v>2212</v>
      </c>
    </row>
    <row r="72" spans="1:26" x14ac:dyDescent="0.3">
      <c r="A72" t="s">
        <v>217</v>
      </c>
      <c r="B72" t="s">
        <v>191</v>
      </c>
      <c r="D72" t="s">
        <v>216</v>
      </c>
      <c r="E72" t="s">
        <v>215</v>
      </c>
      <c r="F72" t="s">
        <v>214</v>
      </c>
      <c r="G72" t="s">
        <v>213</v>
      </c>
      <c r="H72" t="s">
        <v>212</v>
      </c>
      <c r="I72">
        <v>7.42</v>
      </c>
      <c r="J72" s="55">
        <v>7.42</v>
      </c>
      <c r="K72" s="52" t="s">
        <v>2237</v>
      </c>
      <c r="L72" t="s">
        <v>4</v>
      </c>
      <c r="M72" t="s">
        <v>0</v>
      </c>
      <c r="N72" t="s">
        <v>211</v>
      </c>
      <c r="O72" t="s">
        <v>210</v>
      </c>
      <c r="P72" t="s">
        <v>184</v>
      </c>
      <c r="Q72">
        <v>940</v>
      </c>
      <c r="R72">
        <v>15</v>
      </c>
      <c r="S72">
        <v>12</v>
      </c>
      <c r="T72">
        <v>1</v>
      </c>
      <c r="U72">
        <v>90</v>
      </c>
      <c r="V72" s="1">
        <v>25000</v>
      </c>
      <c r="W72">
        <v>75</v>
      </c>
      <c r="X72" t="s">
        <v>193</v>
      </c>
      <c r="Y72">
        <v>75</v>
      </c>
      <c r="Z72" t="s">
        <v>2212</v>
      </c>
    </row>
    <row r="73" spans="1:26" x14ac:dyDescent="0.3">
      <c r="A73" t="s">
        <v>209</v>
      </c>
      <c r="B73" t="s">
        <v>208</v>
      </c>
      <c r="D73" t="s">
        <v>207</v>
      </c>
      <c r="E73" t="s">
        <v>206</v>
      </c>
      <c r="F73" t="s">
        <v>205</v>
      </c>
      <c r="G73" t="s">
        <v>204</v>
      </c>
      <c r="H73" t="s">
        <v>203</v>
      </c>
      <c r="I73">
        <v>3.47</v>
      </c>
      <c r="J73" s="55">
        <v>3.47</v>
      </c>
      <c r="K73" s="52" t="s">
        <v>2237</v>
      </c>
      <c r="L73" t="s">
        <v>4</v>
      </c>
      <c r="M73" t="s">
        <v>0</v>
      </c>
      <c r="N73" t="s">
        <v>29</v>
      </c>
      <c r="O73" t="s">
        <v>202</v>
      </c>
      <c r="P73" t="s">
        <v>65</v>
      </c>
      <c r="Q73">
        <v>850</v>
      </c>
      <c r="R73">
        <v>10.5</v>
      </c>
      <c r="S73">
        <v>12</v>
      </c>
      <c r="T73">
        <v>1</v>
      </c>
      <c r="U73">
        <v>82</v>
      </c>
      <c r="V73" s="1">
        <v>25000</v>
      </c>
      <c r="W73">
        <v>65</v>
      </c>
      <c r="X73" t="s">
        <v>193</v>
      </c>
      <c r="Y73">
        <v>65</v>
      </c>
      <c r="Z73" t="s">
        <v>2212</v>
      </c>
    </row>
    <row r="74" spans="1:26" x14ac:dyDescent="0.3">
      <c r="A74" t="s">
        <v>201</v>
      </c>
      <c r="B74" t="s">
        <v>200</v>
      </c>
      <c r="D74" t="s">
        <v>199</v>
      </c>
      <c r="E74" t="s">
        <v>198</v>
      </c>
      <c r="F74" t="s">
        <v>197</v>
      </c>
      <c r="G74" t="s">
        <v>196</v>
      </c>
      <c r="H74" t="s">
        <v>195</v>
      </c>
      <c r="I74">
        <v>6.19</v>
      </c>
      <c r="J74" s="55">
        <v>6.19</v>
      </c>
      <c r="K74" s="52"/>
      <c r="L74" t="s">
        <v>4</v>
      </c>
      <c r="M74" t="s">
        <v>0</v>
      </c>
      <c r="N74" t="s">
        <v>29</v>
      </c>
      <c r="O74" t="s">
        <v>194</v>
      </c>
      <c r="P74" t="s">
        <v>56</v>
      </c>
      <c r="Q74">
        <v>650</v>
      </c>
      <c r="R74">
        <v>10</v>
      </c>
      <c r="S74">
        <v>12</v>
      </c>
      <c r="T74">
        <v>1</v>
      </c>
      <c r="U74">
        <v>82</v>
      </c>
      <c r="V74" s="1">
        <v>25000</v>
      </c>
      <c r="W74">
        <v>65</v>
      </c>
      <c r="X74" t="s">
        <v>193</v>
      </c>
      <c r="Y74">
        <v>65</v>
      </c>
      <c r="Z74" t="s">
        <v>2212</v>
      </c>
    </row>
    <row r="75" spans="1:26" x14ac:dyDescent="0.3">
      <c r="A75" t="s">
        <v>192</v>
      </c>
      <c r="B75" t="s">
        <v>191</v>
      </c>
      <c r="D75" t="s">
        <v>190</v>
      </c>
      <c r="E75" t="s">
        <v>189</v>
      </c>
      <c r="F75" t="s">
        <v>188</v>
      </c>
      <c r="G75" t="s">
        <v>187</v>
      </c>
      <c r="H75" t="s">
        <v>186</v>
      </c>
      <c r="I75">
        <v>7.72</v>
      </c>
      <c r="J75" s="55">
        <v>7.72</v>
      </c>
      <c r="K75" s="52" t="s">
        <v>2237</v>
      </c>
      <c r="L75" t="s">
        <v>4</v>
      </c>
      <c r="M75" t="s">
        <v>0</v>
      </c>
      <c r="N75" t="s">
        <v>29</v>
      </c>
      <c r="O75" t="s">
        <v>185</v>
      </c>
      <c r="P75" t="s">
        <v>184</v>
      </c>
      <c r="Q75">
        <v>680</v>
      </c>
      <c r="R75">
        <v>14</v>
      </c>
      <c r="S75">
        <v>12</v>
      </c>
      <c r="T75">
        <v>1</v>
      </c>
      <c r="U75">
        <v>82</v>
      </c>
      <c r="V75" s="1">
        <v>25000</v>
      </c>
      <c r="W75">
        <v>85</v>
      </c>
      <c r="X75" t="s">
        <v>0</v>
      </c>
      <c r="Y75">
        <v>85</v>
      </c>
      <c r="Z75" t="s">
        <v>2212</v>
      </c>
    </row>
    <row r="76" spans="1:26" x14ac:dyDescent="0.3">
      <c r="A76" s="114"/>
      <c r="B76" s="114" t="s">
        <v>2395</v>
      </c>
      <c r="C76" s="114"/>
      <c r="D76" s="114"/>
      <c r="E76" s="114" t="s">
        <v>2396</v>
      </c>
      <c r="F76" s="114"/>
      <c r="G76" s="108" t="s">
        <v>2398</v>
      </c>
      <c r="H76" s="108" t="s">
        <v>2397</v>
      </c>
      <c r="I76" s="114">
        <v>13.09</v>
      </c>
      <c r="J76" s="115">
        <v>13.09</v>
      </c>
      <c r="K76" s="116" t="s">
        <v>2237</v>
      </c>
      <c r="L76" s="114" t="s">
        <v>4</v>
      </c>
      <c r="M76" s="114"/>
      <c r="N76" s="114" t="s">
        <v>29</v>
      </c>
      <c r="O76" s="114" t="s">
        <v>2399</v>
      </c>
      <c r="P76" t="s">
        <v>184</v>
      </c>
      <c r="Q76" s="114">
        <v>1400</v>
      </c>
      <c r="R76" s="114">
        <v>17</v>
      </c>
      <c r="S76" s="114">
        <v>1</v>
      </c>
      <c r="T76" s="114">
        <v>1</v>
      </c>
      <c r="U76" s="114">
        <v>80</v>
      </c>
      <c r="V76" s="117"/>
      <c r="W76" s="114">
        <v>85</v>
      </c>
      <c r="X76" s="114" t="s">
        <v>193</v>
      </c>
    </row>
    <row r="77" spans="1:26" x14ac:dyDescent="0.3">
      <c r="A77" s="114"/>
      <c r="B77" s="118" t="s">
        <v>538</v>
      </c>
      <c r="C77" s="114"/>
      <c r="D77" s="114"/>
      <c r="E77" s="114" t="s">
        <v>2400</v>
      </c>
      <c r="F77" s="114"/>
      <c r="G77" s="114" t="s">
        <v>2400</v>
      </c>
      <c r="H77" s="114" t="s">
        <v>2401</v>
      </c>
      <c r="I77" s="115">
        <v>9.44</v>
      </c>
      <c r="J77" s="115">
        <v>9.44</v>
      </c>
      <c r="K77" s="116" t="s">
        <v>2237</v>
      </c>
      <c r="L77" s="114" t="s">
        <v>4</v>
      </c>
      <c r="M77" s="114"/>
      <c r="N77" s="114" t="s">
        <v>29</v>
      </c>
      <c r="O77" s="114" t="s">
        <v>535</v>
      </c>
      <c r="P77" t="s">
        <v>184</v>
      </c>
      <c r="Q77" s="114">
        <v>1400</v>
      </c>
      <c r="R77" s="114">
        <v>17</v>
      </c>
      <c r="S77" s="114">
        <v>1</v>
      </c>
      <c r="T77" s="114">
        <v>1</v>
      </c>
      <c r="U77" s="114">
        <v>80</v>
      </c>
      <c r="V77" s="117"/>
      <c r="W77" s="114">
        <v>85</v>
      </c>
      <c r="X77" s="114" t="s">
        <v>193</v>
      </c>
    </row>
    <row r="78" spans="1:26" x14ac:dyDescent="0.3">
      <c r="A78" s="114"/>
      <c r="B78" s="118" t="s">
        <v>2403</v>
      </c>
      <c r="C78" s="114"/>
      <c r="D78" s="114"/>
      <c r="E78" s="114" t="s">
        <v>2400</v>
      </c>
      <c r="F78" s="114"/>
      <c r="G78" s="114" t="s">
        <v>2400</v>
      </c>
      <c r="H78" s="114" t="s">
        <v>2404</v>
      </c>
      <c r="I78" s="114">
        <v>10.15</v>
      </c>
      <c r="J78" s="115">
        <v>10.15</v>
      </c>
      <c r="K78" s="116" t="s">
        <v>2237</v>
      </c>
      <c r="L78" s="114" t="s">
        <v>4</v>
      </c>
      <c r="M78" s="114"/>
      <c r="N78" s="114" t="s">
        <v>29</v>
      </c>
      <c r="O78" s="114" t="s">
        <v>2402</v>
      </c>
      <c r="P78" t="s">
        <v>184</v>
      </c>
      <c r="Q78" s="114">
        <v>1400</v>
      </c>
      <c r="R78" s="114">
        <v>17</v>
      </c>
      <c r="S78" s="114">
        <v>1</v>
      </c>
      <c r="T78" s="114">
        <v>1</v>
      </c>
      <c r="U78" s="114">
        <v>80</v>
      </c>
      <c r="V78" s="117"/>
      <c r="W78" s="114">
        <v>85</v>
      </c>
      <c r="X78" s="114" t="s">
        <v>193</v>
      </c>
    </row>
    <row r="79" spans="1:26" x14ac:dyDescent="0.3">
      <c r="A79" s="114"/>
      <c r="B79" s="114"/>
      <c r="C79" s="114"/>
      <c r="D79" s="114"/>
      <c r="E79" s="114"/>
      <c r="F79" s="114"/>
      <c r="G79" s="114"/>
      <c r="H79" s="114"/>
      <c r="I79" s="114"/>
      <c r="J79" s="115"/>
      <c r="K79" s="116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7"/>
      <c r="W79" s="114"/>
      <c r="X79" s="114"/>
    </row>
  </sheetData>
  <hyperlinks>
    <hyperlink ref="B2" r:id="rId1"/>
    <hyperlink ref="D2" r:id="rId2"/>
    <hyperlink ref="D4" r:id="rId3"/>
    <hyperlink ref="F19" r:id="rId4"/>
    <hyperlink ref="B77" r:id="rId5"/>
    <hyperlink ref="B78" r:id="rId6"/>
  </hyperlinks>
  <pageMargins left="0.7" right="0.7" top="0.75" bottom="0.75" header="0.3" footer="0.3"/>
  <pageSetup orientation="portrait" r:id="rId7"/>
  <tableParts count="1">
    <tablePart r:id="rId8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S4"/>
  <sheetViews>
    <sheetView workbookViewId="0"/>
  </sheetViews>
  <sheetFormatPr defaultRowHeight="14.4" x14ac:dyDescent="0.3"/>
  <cols>
    <col min="5" max="5" width="64.6640625" bestFit="1" customWidth="1"/>
    <col min="6" max="6" width="12.21875" bestFit="1" customWidth="1"/>
    <col min="7" max="7" width="12.21875" customWidth="1"/>
    <col min="8" max="8" width="15.88671875" bestFit="1" customWidth="1"/>
    <col min="9" max="9" width="33.109375" bestFit="1" customWidth="1"/>
    <col min="10" max="10" width="14.77734375" bestFit="1" customWidth="1"/>
    <col min="11" max="11" width="8.109375" bestFit="1" customWidth="1"/>
    <col min="12" max="12" width="13.21875" bestFit="1" customWidth="1"/>
    <col min="13" max="13" width="18.88671875" bestFit="1" customWidth="1"/>
    <col min="14" max="14" width="16.109375" bestFit="1" customWidth="1"/>
    <col min="15" max="15" width="16" bestFit="1" customWidth="1"/>
    <col min="16" max="16" width="10.21875" bestFit="1" customWidth="1"/>
    <col min="17" max="17" width="11" bestFit="1" customWidth="1"/>
  </cols>
  <sheetData>
    <row r="1" spans="1:19" x14ac:dyDescent="0.3">
      <c r="A1" t="s">
        <v>183</v>
      </c>
      <c r="B1" t="s">
        <v>182</v>
      </c>
      <c r="C1" t="s">
        <v>774</v>
      </c>
      <c r="D1" t="s">
        <v>773</v>
      </c>
      <c r="E1" t="s">
        <v>179</v>
      </c>
      <c r="F1" s="6" t="s">
        <v>175</v>
      </c>
      <c r="G1" s="48" t="s">
        <v>2236</v>
      </c>
      <c r="H1" t="s">
        <v>1985</v>
      </c>
      <c r="I1" t="s">
        <v>1984</v>
      </c>
      <c r="J1" s="6" t="s">
        <v>1983</v>
      </c>
      <c r="K1" s="6" t="s">
        <v>168</v>
      </c>
      <c r="L1" s="6" t="s">
        <v>167</v>
      </c>
      <c r="M1" t="s">
        <v>1982</v>
      </c>
      <c r="N1" t="s">
        <v>165</v>
      </c>
      <c r="O1" s="6" t="s">
        <v>1981</v>
      </c>
      <c r="P1" t="s">
        <v>170</v>
      </c>
      <c r="Q1" t="s">
        <v>1980</v>
      </c>
      <c r="R1" s="6" t="s">
        <v>2196</v>
      </c>
      <c r="S1" s="6" t="s">
        <v>2198</v>
      </c>
    </row>
    <row r="2" spans="1:19" x14ac:dyDescent="0.3">
      <c r="A2" t="s">
        <v>1979</v>
      </c>
      <c r="B2" t="s">
        <v>1972</v>
      </c>
      <c r="C2" s="3" t="s">
        <v>1978</v>
      </c>
      <c r="D2" t="s">
        <v>1977</v>
      </c>
      <c r="E2" t="s">
        <v>1976</v>
      </c>
      <c r="F2" s="2">
        <v>18.54</v>
      </c>
      <c r="G2" s="52" t="s">
        <v>2237</v>
      </c>
      <c r="H2" t="s">
        <v>1975</v>
      </c>
      <c r="I2" t="s">
        <v>1974</v>
      </c>
      <c r="J2" t="s">
        <v>65</v>
      </c>
      <c r="K2">
        <v>15</v>
      </c>
      <c r="L2">
        <v>6</v>
      </c>
      <c r="M2" t="s">
        <v>1968</v>
      </c>
      <c r="N2">
        <v>10000</v>
      </c>
      <c r="O2">
        <v>65</v>
      </c>
      <c r="P2" t="s">
        <v>631</v>
      </c>
      <c r="Q2" t="s">
        <v>0</v>
      </c>
      <c r="S2">
        <v>750</v>
      </c>
    </row>
    <row r="3" spans="1:19" x14ac:dyDescent="0.3">
      <c r="A3" t="s">
        <v>1973</v>
      </c>
      <c r="B3" t="s">
        <v>1972</v>
      </c>
      <c r="C3" t="s">
        <v>1970</v>
      </c>
      <c r="D3" t="s">
        <v>1971</v>
      </c>
      <c r="E3" t="s">
        <v>1970</v>
      </c>
      <c r="F3" s="2">
        <v>14.88</v>
      </c>
      <c r="G3" s="52" t="s">
        <v>2237</v>
      </c>
      <c r="H3" t="s">
        <v>0</v>
      </c>
      <c r="I3" t="s">
        <v>1969</v>
      </c>
      <c r="J3" t="s">
        <v>184</v>
      </c>
      <c r="K3">
        <v>18</v>
      </c>
      <c r="L3">
        <v>2</v>
      </c>
      <c r="M3" t="s">
        <v>1968</v>
      </c>
      <c r="N3">
        <v>8000</v>
      </c>
      <c r="O3">
        <v>75</v>
      </c>
      <c r="P3" t="s">
        <v>631</v>
      </c>
      <c r="Q3" t="s">
        <v>0</v>
      </c>
      <c r="S3">
        <v>950</v>
      </c>
    </row>
    <row r="4" spans="1:19" x14ac:dyDescent="0.3">
      <c r="G4" s="5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6" tint="0.39997558519241921"/>
  </sheetPr>
  <dimension ref="A1:AE19"/>
  <sheetViews>
    <sheetView workbookViewId="0"/>
  </sheetViews>
  <sheetFormatPr defaultColWidth="9.109375" defaultRowHeight="14.4" x14ac:dyDescent="0.3"/>
  <cols>
    <col min="1" max="6" width="9.109375" style="3"/>
    <col min="7" max="7" width="14.6640625" style="3" bestFit="1" customWidth="1"/>
    <col min="8" max="8" width="14.6640625" style="3" customWidth="1"/>
    <col min="9" max="9" width="33.109375" style="3" customWidth="1"/>
    <col min="10" max="12" width="9.109375" style="3"/>
    <col min="13" max="13" width="12.6640625" style="3" customWidth="1"/>
    <col min="14" max="20" width="9.109375" style="3"/>
    <col min="21" max="21" width="21.109375" style="3" bestFit="1" customWidth="1"/>
    <col min="22" max="22" width="23.109375" style="3" bestFit="1" customWidth="1"/>
    <col min="23" max="23" width="12.77734375" style="3" bestFit="1" customWidth="1"/>
    <col min="24" max="24" width="21.109375" style="3" bestFit="1" customWidth="1"/>
    <col min="25" max="25" width="21.6640625" style="3" bestFit="1" customWidth="1"/>
    <col min="26" max="26" width="20.6640625" style="3" bestFit="1" customWidth="1"/>
    <col min="27" max="27" width="13.109375" style="3" bestFit="1" customWidth="1"/>
    <col min="28" max="28" width="27.6640625" style="3" bestFit="1" customWidth="1"/>
    <col min="29" max="29" width="16.6640625" style="3" bestFit="1" customWidth="1"/>
    <col min="30" max="30" width="17.6640625" style="3" bestFit="1" customWidth="1"/>
    <col min="31" max="31" width="20.33203125" style="3" customWidth="1"/>
    <col min="32" max="16384" width="9.109375" style="3"/>
  </cols>
  <sheetData>
    <row r="1" spans="1:31" x14ac:dyDescent="0.3">
      <c r="A1" s="3" t="s">
        <v>183</v>
      </c>
      <c r="B1" s="3" t="s">
        <v>182</v>
      </c>
      <c r="C1" s="3" t="s">
        <v>774</v>
      </c>
      <c r="D1" s="3" t="s">
        <v>773</v>
      </c>
      <c r="E1" s="3" t="s">
        <v>179</v>
      </c>
      <c r="F1" s="3" t="s">
        <v>172</v>
      </c>
      <c r="G1" s="11" t="s">
        <v>175</v>
      </c>
      <c r="H1" s="48" t="s">
        <v>2236</v>
      </c>
      <c r="I1" s="3" t="s">
        <v>174</v>
      </c>
      <c r="J1" s="3" t="s">
        <v>772</v>
      </c>
      <c r="K1" s="3" t="s">
        <v>771</v>
      </c>
      <c r="L1" s="3" t="s">
        <v>770</v>
      </c>
      <c r="M1" s="3" t="s">
        <v>769</v>
      </c>
      <c r="N1" s="3" t="s">
        <v>768</v>
      </c>
      <c r="O1" s="3" t="s">
        <v>767</v>
      </c>
      <c r="P1" s="11" t="s">
        <v>766</v>
      </c>
      <c r="Q1" s="3" t="s">
        <v>765</v>
      </c>
      <c r="R1" s="3" t="s">
        <v>642</v>
      </c>
      <c r="S1" s="3" t="s">
        <v>764</v>
      </c>
      <c r="T1" s="3" t="s">
        <v>763</v>
      </c>
      <c r="U1" s="3" t="s">
        <v>762</v>
      </c>
      <c r="V1" s="11" t="s">
        <v>761</v>
      </c>
      <c r="W1" s="3" t="s">
        <v>760</v>
      </c>
      <c r="X1" s="3" t="s">
        <v>759</v>
      </c>
      <c r="Y1" s="11" t="s">
        <v>758</v>
      </c>
      <c r="Z1" s="11" t="s">
        <v>757</v>
      </c>
      <c r="AA1" s="3" t="s">
        <v>756</v>
      </c>
      <c r="AB1" s="3" t="s">
        <v>755</v>
      </c>
      <c r="AD1" s="11" t="s">
        <v>754</v>
      </c>
      <c r="AE1" s="11" t="s">
        <v>753</v>
      </c>
    </row>
    <row r="2" spans="1:31" hidden="1" x14ac:dyDescent="0.3">
      <c r="A2" s="3" t="s">
        <v>752</v>
      </c>
      <c r="B2" s="3" t="s">
        <v>638</v>
      </c>
      <c r="C2" s="3" t="s">
        <v>751</v>
      </c>
      <c r="D2" s="3" t="s">
        <v>750</v>
      </c>
      <c r="E2" s="3" t="s">
        <v>749</v>
      </c>
      <c r="F2" s="3" t="s">
        <v>653</v>
      </c>
      <c r="G2" s="4">
        <v>671</v>
      </c>
      <c r="H2" s="52" t="s">
        <v>2239</v>
      </c>
      <c r="I2" s="3" t="s">
        <v>748</v>
      </c>
      <c r="J2" s="3" t="s">
        <v>747</v>
      </c>
      <c r="K2" s="3">
        <v>205487746</v>
      </c>
      <c r="L2" s="3">
        <v>2700</v>
      </c>
      <c r="M2" s="3">
        <v>10000</v>
      </c>
      <c r="N2" s="3" t="s">
        <v>631</v>
      </c>
      <c r="O2" s="3" t="s">
        <v>659</v>
      </c>
      <c r="P2" s="3">
        <v>82</v>
      </c>
      <c r="Q2" s="3" t="s">
        <v>626</v>
      </c>
      <c r="R2" s="3" t="s">
        <v>642</v>
      </c>
      <c r="T2" s="3" t="s">
        <v>628</v>
      </c>
      <c r="U2" s="3" t="s">
        <v>650</v>
      </c>
      <c r="V2" s="3" t="s">
        <v>56</v>
      </c>
      <c r="W2" s="3" t="s">
        <v>626</v>
      </c>
      <c r="X2" s="3" t="s">
        <v>625</v>
      </c>
      <c r="Y2" s="3">
        <v>530</v>
      </c>
      <c r="Z2" s="3">
        <v>1</v>
      </c>
      <c r="AA2" s="3" t="s">
        <v>624</v>
      </c>
      <c r="AB2" s="3" t="s">
        <v>658</v>
      </c>
      <c r="AD2" s="3">
        <v>14</v>
      </c>
      <c r="AE2" s="3">
        <v>50</v>
      </c>
    </row>
    <row r="3" spans="1:31" hidden="1" x14ac:dyDescent="0.3">
      <c r="A3" s="3" t="s">
        <v>746</v>
      </c>
      <c r="B3" s="3" t="s">
        <v>638</v>
      </c>
      <c r="C3" s="3" t="s">
        <v>745</v>
      </c>
      <c r="D3" s="3" t="s">
        <v>744</v>
      </c>
      <c r="E3" s="3" t="s">
        <v>743</v>
      </c>
      <c r="F3" s="3" t="s">
        <v>653</v>
      </c>
      <c r="G3" s="4">
        <v>488</v>
      </c>
      <c r="H3" s="52" t="s">
        <v>2239</v>
      </c>
      <c r="I3" s="3" t="s">
        <v>742</v>
      </c>
      <c r="J3" s="3" t="s">
        <v>741</v>
      </c>
      <c r="K3" s="3">
        <v>203249957</v>
      </c>
      <c r="L3" s="3">
        <v>2700</v>
      </c>
      <c r="M3" s="3">
        <v>8000</v>
      </c>
      <c r="N3" s="3" t="s">
        <v>631</v>
      </c>
      <c r="O3" s="3" t="s">
        <v>630</v>
      </c>
      <c r="P3" s="3">
        <v>82</v>
      </c>
      <c r="Q3" s="3" t="s">
        <v>626</v>
      </c>
      <c r="R3" s="3" t="s">
        <v>642</v>
      </c>
      <c r="T3" s="3" t="s">
        <v>628</v>
      </c>
      <c r="U3" s="3" t="s">
        <v>650</v>
      </c>
      <c r="V3" s="3" t="s">
        <v>27</v>
      </c>
      <c r="W3" s="3" t="s">
        <v>626</v>
      </c>
      <c r="X3" s="3" t="s">
        <v>625</v>
      </c>
      <c r="Y3" s="3">
        <v>640</v>
      </c>
      <c r="Z3" s="3">
        <v>2</v>
      </c>
      <c r="AB3" s="3" t="s">
        <v>623</v>
      </c>
      <c r="AC3" s="3" t="s">
        <v>622</v>
      </c>
      <c r="AD3" s="3">
        <v>14</v>
      </c>
      <c r="AE3" s="3">
        <v>65</v>
      </c>
    </row>
    <row r="4" spans="1:31" hidden="1" x14ac:dyDescent="0.3">
      <c r="A4" s="3" t="s">
        <v>740</v>
      </c>
      <c r="B4" s="3" t="s">
        <v>638</v>
      </c>
      <c r="C4" s="3" t="s">
        <v>739</v>
      </c>
      <c r="D4" s="3" t="s">
        <v>738</v>
      </c>
      <c r="E4" s="3" t="s">
        <v>737</v>
      </c>
      <c r="F4" s="3" t="s">
        <v>653</v>
      </c>
      <c r="G4" s="4">
        <v>488</v>
      </c>
      <c r="H4" s="52" t="s">
        <v>2239</v>
      </c>
      <c r="I4" s="3" t="s">
        <v>736</v>
      </c>
      <c r="J4" s="3" t="s">
        <v>735</v>
      </c>
      <c r="K4" s="3">
        <v>205487815</v>
      </c>
      <c r="L4" s="3">
        <v>2700</v>
      </c>
      <c r="M4" s="3">
        <v>10000</v>
      </c>
      <c r="N4" s="3" t="s">
        <v>631</v>
      </c>
      <c r="O4" s="3" t="s">
        <v>659</v>
      </c>
      <c r="P4" s="3">
        <v>82</v>
      </c>
      <c r="Q4" s="3" t="s">
        <v>626</v>
      </c>
      <c r="R4" s="3" t="s">
        <v>642</v>
      </c>
      <c r="T4" s="3" t="s">
        <v>628</v>
      </c>
      <c r="U4" s="3" t="s">
        <v>650</v>
      </c>
      <c r="V4" s="3" t="s">
        <v>65</v>
      </c>
      <c r="W4" s="3" t="s">
        <v>626</v>
      </c>
      <c r="X4" s="3" t="s">
        <v>625</v>
      </c>
      <c r="Y4" s="3">
        <v>650</v>
      </c>
      <c r="Z4" s="3">
        <v>2</v>
      </c>
      <c r="AA4" s="3" t="s">
        <v>624</v>
      </c>
      <c r="AB4" s="3" t="s">
        <v>658</v>
      </c>
      <c r="AC4" s="3" t="s">
        <v>622</v>
      </c>
      <c r="AD4" s="3">
        <v>15</v>
      </c>
      <c r="AE4" s="3">
        <v>65</v>
      </c>
    </row>
    <row r="5" spans="1:31" hidden="1" x14ac:dyDescent="0.3">
      <c r="A5" s="3" t="s">
        <v>734</v>
      </c>
      <c r="B5" s="3" t="s">
        <v>638</v>
      </c>
      <c r="C5" s="3" t="s">
        <v>733</v>
      </c>
      <c r="D5" s="3" t="s">
        <v>732</v>
      </c>
      <c r="E5" s="3" t="s">
        <v>731</v>
      </c>
      <c r="F5" s="3" t="s">
        <v>653</v>
      </c>
      <c r="G5" s="4">
        <v>1141</v>
      </c>
      <c r="H5" s="52" t="s">
        <v>2239</v>
      </c>
      <c r="I5" s="3" t="s">
        <v>730</v>
      </c>
      <c r="J5" s="3" t="s">
        <v>729</v>
      </c>
      <c r="K5" s="3">
        <v>205487736</v>
      </c>
      <c r="L5" s="3">
        <v>2700</v>
      </c>
      <c r="M5" s="3">
        <v>10000</v>
      </c>
      <c r="N5" s="3" t="s">
        <v>631</v>
      </c>
      <c r="O5" s="3" t="s">
        <v>659</v>
      </c>
      <c r="P5" s="3">
        <v>82</v>
      </c>
      <c r="Q5" s="3" t="s">
        <v>626</v>
      </c>
      <c r="R5" s="3" t="s">
        <v>642</v>
      </c>
      <c r="T5" s="3" t="s">
        <v>628</v>
      </c>
      <c r="U5" s="3" t="s">
        <v>650</v>
      </c>
      <c r="V5" s="3" t="s">
        <v>65</v>
      </c>
      <c r="W5" s="3" t="s">
        <v>626</v>
      </c>
      <c r="X5" s="3" t="s">
        <v>625</v>
      </c>
      <c r="Y5" s="3">
        <v>650</v>
      </c>
      <c r="Z5" s="3">
        <v>2</v>
      </c>
      <c r="AA5" s="3" t="s">
        <v>624</v>
      </c>
      <c r="AB5" s="3" t="s">
        <v>658</v>
      </c>
      <c r="AC5" s="3" t="s">
        <v>622</v>
      </c>
      <c r="AD5" s="3">
        <v>15</v>
      </c>
      <c r="AE5" s="3">
        <v>65</v>
      </c>
    </row>
    <row r="6" spans="1:31" hidden="1" x14ac:dyDescent="0.3">
      <c r="A6" s="3" t="s">
        <v>728</v>
      </c>
      <c r="B6" s="3" t="s">
        <v>638</v>
      </c>
      <c r="C6" s="3" t="s">
        <v>727</v>
      </c>
      <c r="D6" s="3" t="s">
        <v>726</v>
      </c>
      <c r="E6" s="3" t="s">
        <v>725</v>
      </c>
      <c r="F6" s="3" t="s">
        <v>634</v>
      </c>
      <c r="G6" s="4">
        <v>988</v>
      </c>
      <c r="H6" s="52" t="s">
        <v>2239</v>
      </c>
      <c r="I6" s="3" t="s">
        <v>724</v>
      </c>
      <c r="J6" s="3" t="s">
        <v>723</v>
      </c>
      <c r="K6" s="3">
        <v>204498130</v>
      </c>
      <c r="L6" s="3">
        <v>4100</v>
      </c>
      <c r="M6" s="3">
        <v>8000</v>
      </c>
      <c r="N6" s="3" t="s">
        <v>631</v>
      </c>
      <c r="O6" s="3" t="s">
        <v>659</v>
      </c>
      <c r="P6" s="3">
        <v>82</v>
      </c>
      <c r="Q6" s="3" t="s">
        <v>722</v>
      </c>
      <c r="R6" s="3" t="s">
        <v>642</v>
      </c>
      <c r="T6" s="3" t="s">
        <v>628</v>
      </c>
      <c r="U6" s="3" t="s">
        <v>640</v>
      </c>
      <c r="V6" s="3" t="s">
        <v>27</v>
      </c>
      <c r="W6" s="3" t="s">
        <v>721</v>
      </c>
      <c r="X6" s="3" t="s">
        <v>625</v>
      </c>
      <c r="Y6" s="3">
        <v>750</v>
      </c>
      <c r="Z6" s="3">
        <v>1</v>
      </c>
      <c r="AA6" s="3" t="s">
        <v>624</v>
      </c>
      <c r="AB6" s="3" t="s">
        <v>658</v>
      </c>
      <c r="AC6" s="3" t="s">
        <v>622</v>
      </c>
      <c r="AD6" s="3">
        <v>15</v>
      </c>
      <c r="AE6" s="3">
        <v>75</v>
      </c>
    </row>
    <row r="7" spans="1:31" hidden="1" x14ac:dyDescent="0.3">
      <c r="A7" s="3" t="s">
        <v>720</v>
      </c>
      <c r="B7" s="3" t="s">
        <v>638</v>
      </c>
      <c r="C7" s="3" t="s">
        <v>719</v>
      </c>
      <c r="D7" s="3" t="s">
        <v>718</v>
      </c>
      <c r="E7" s="3" t="s">
        <v>717</v>
      </c>
      <c r="F7" s="3" t="s">
        <v>634</v>
      </c>
      <c r="G7" s="4">
        <v>829</v>
      </c>
      <c r="H7" s="52" t="s">
        <v>2239</v>
      </c>
      <c r="I7" s="3" t="s">
        <v>716</v>
      </c>
      <c r="J7" s="3" t="s">
        <v>715</v>
      </c>
      <c r="K7" s="3">
        <v>100671132</v>
      </c>
      <c r="L7" s="3">
        <v>2700</v>
      </c>
      <c r="M7" s="3">
        <v>8000</v>
      </c>
      <c r="N7" s="3" t="s">
        <v>631</v>
      </c>
      <c r="O7" s="3" t="s">
        <v>630</v>
      </c>
      <c r="P7" s="3">
        <v>82</v>
      </c>
      <c r="Q7" s="3" t="s">
        <v>626</v>
      </c>
      <c r="R7" s="3" t="s">
        <v>629</v>
      </c>
      <c r="T7" s="3" t="s">
        <v>628</v>
      </c>
      <c r="U7" s="3" t="s">
        <v>640</v>
      </c>
      <c r="V7" s="3" t="s">
        <v>27</v>
      </c>
      <c r="W7" s="3" t="s">
        <v>626</v>
      </c>
      <c r="X7" s="3" t="s">
        <v>625</v>
      </c>
      <c r="Y7" s="3">
        <v>750</v>
      </c>
      <c r="Z7" s="3">
        <v>2</v>
      </c>
      <c r="AA7" s="3" t="s">
        <v>624</v>
      </c>
      <c r="AB7" s="3" t="s">
        <v>623</v>
      </c>
      <c r="AC7" s="3" t="s">
        <v>622</v>
      </c>
      <c r="AD7" s="3">
        <v>16</v>
      </c>
      <c r="AE7" s="3">
        <v>75</v>
      </c>
    </row>
    <row r="8" spans="1:31" x14ac:dyDescent="0.3">
      <c r="A8" s="3" t="s">
        <v>714</v>
      </c>
      <c r="B8" s="3" t="s">
        <v>638</v>
      </c>
      <c r="C8" s="3" t="s">
        <v>713</v>
      </c>
      <c r="D8" s="3" t="s">
        <v>712</v>
      </c>
      <c r="E8" s="3" t="s">
        <v>711</v>
      </c>
      <c r="F8" s="3" t="s">
        <v>653</v>
      </c>
      <c r="G8" s="4">
        <v>1118</v>
      </c>
      <c r="H8" s="52" t="s">
        <v>2238</v>
      </c>
      <c r="I8" s="3" t="s">
        <v>710</v>
      </c>
      <c r="J8" s="3" t="s">
        <v>709</v>
      </c>
      <c r="K8" s="3">
        <v>205487806</v>
      </c>
      <c r="L8" s="3">
        <v>2700</v>
      </c>
      <c r="M8" s="3">
        <v>10000</v>
      </c>
      <c r="N8" s="3" t="s">
        <v>631</v>
      </c>
      <c r="O8" s="3" t="s">
        <v>659</v>
      </c>
      <c r="P8" s="3">
        <v>82</v>
      </c>
      <c r="Q8" s="3" t="s">
        <v>626</v>
      </c>
      <c r="R8" s="3" t="s">
        <v>642</v>
      </c>
      <c r="T8" s="3" t="s">
        <v>628</v>
      </c>
      <c r="U8" s="3" t="s">
        <v>650</v>
      </c>
      <c r="V8" s="3" t="s">
        <v>184</v>
      </c>
      <c r="W8" s="3" t="s">
        <v>626</v>
      </c>
      <c r="X8" s="3" t="s">
        <v>625</v>
      </c>
      <c r="Y8" s="3">
        <v>1200</v>
      </c>
      <c r="Z8" s="3">
        <v>2</v>
      </c>
      <c r="AA8" s="3" t="s">
        <v>624</v>
      </c>
      <c r="AB8" s="3" t="s">
        <v>658</v>
      </c>
      <c r="AC8" s="3" t="s">
        <v>622</v>
      </c>
      <c r="AD8" s="3">
        <v>23</v>
      </c>
      <c r="AE8" s="3">
        <v>120</v>
      </c>
    </row>
    <row r="9" spans="1:31" hidden="1" x14ac:dyDescent="0.3">
      <c r="A9" s="3" t="s">
        <v>708</v>
      </c>
      <c r="B9" s="3" t="s">
        <v>638</v>
      </c>
      <c r="C9" s="3" t="s">
        <v>707</v>
      </c>
      <c r="D9" s="3" t="s">
        <v>706</v>
      </c>
      <c r="E9" s="3" t="s">
        <v>705</v>
      </c>
      <c r="F9" s="3" t="s">
        <v>645</v>
      </c>
      <c r="G9" s="4">
        <v>1084</v>
      </c>
      <c r="H9" s="52" t="s">
        <v>2239</v>
      </c>
      <c r="I9" s="3" t="s">
        <v>704</v>
      </c>
      <c r="J9" s="3" t="s">
        <v>703</v>
      </c>
      <c r="K9" s="3">
        <v>202514275</v>
      </c>
      <c r="L9" s="3">
        <v>2700</v>
      </c>
      <c r="M9" s="3">
        <v>10000</v>
      </c>
      <c r="N9" s="3" t="s">
        <v>631</v>
      </c>
      <c r="O9" s="3" t="s">
        <v>630</v>
      </c>
      <c r="P9" s="3">
        <v>70</v>
      </c>
      <c r="Q9" s="3" t="s">
        <v>626</v>
      </c>
      <c r="R9" s="3" t="s">
        <v>642</v>
      </c>
      <c r="T9" s="3" t="s">
        <v>628</v>
      </c>
      <c r="U9" s="3" t="s">
        <v>640</v>
      </c>
      <c r="V9" s="3" t="s">
        <v>27</v>
      </c>
      <c r="W9" s="3" t="s">
        <v>626</v>
      </c>
      <c r="X9" s="3" t="s">
        <v>625</v>
      </c>
      <c r="Y9" s="3">
        <v>660</v>
      </c>
      <c r="Z9" s="3">
        <v>1</v>
      </c>
      <c r="AA9" s="3" t="s">
        <v>624</v>
      </c>
      <c r="AB9" s="3" t="s">
        <v>623</v>
      </c>
      <c r="AC9" s="3" t="s">
        <v>622</v>
      </c>
      <c r="AD9" s="3">
        <v>15</v>
      </c>
      <c r="AE9" s="3">
        <v>65</v>
      </c>
    </row>
    <row r="10" spans="1:31" hidden="1" x14ac:dyDescent="0.3">
      <c r="A10" s="3" t="s">
        <v>702</v>
      </c>
      <c r="B10" s="3" t="s">
        <v>638</v>
      </c>
      <c r="C10" s="3" t="s">
        <v>701</v>
      </c>
      <c r="D10" s="3" t="s">
        <v>700</v>
      </c>
      <c r="E10" s="3" t="s">
        <v>699</v>
      </c>
      <c r="F10" s="3" t="s">
        <v>634</v>
      </c>
      <c r="G10" s="4">
        <v>797</v>
      </c>
      <c r="H10" s="52" t="s">
        <v>2239</v>
      </c>
      <c r="I10" s="3" t="s">
        <v>698</v>
      </c>
      <c r="J10" s="3" t="s">
        <v>697</v>
      </c>
      <c r="K10" s="3">
        <v>204422972</v>
      </c>
      <c r="L10" s="3">
        <v>2700</v>
      </c>
      <c r="M10" s="3">
        <v>8000</v>
      </c>
      <c r="N10" s="3" t="s">
        <v>631</v>
      </c>
      <c r="O10" s="3" t="s">
        <v>659</v>
      </c>
      <c r="P10" s="3">
        <v>82</v>
      </c>
      <c r="Q10" s="3" t="s">
        <v>626</v>
      </c>
      <c r="R10" s="3" t="s">
        <v>629</v>
      </c>
      <c r="T10" s="3" t="s">
        <v>628</v>
      </c>
      <c r="U10" s="3" t="s">
        <v>640</v>
      </c>
      <c r="V10" s="3" t="s">
        <v>1</v>
      </c>
      <c r="W10" s="3" t="s">
        <v>626</v>
      </c>
      <c r="X10" s="3" t="s">
        <v>625</v>
      </c>
      <c r="Y10" s="3">
        <v>1250</v>
      </c>
      <c r="Z10" s="3">
        <v>1</v>
      </c>
      <c r="AA10" s="3" t="s">
        <v>624</v>
      </c>
      <c r="AB10" s="3" t="s">
        <v>658</v>
      </c>
      <c r="AC10" s="3" t="s">
        <v>622</v>
      </c>
      <c r="AD10" s="3">
        <v>23</v>
      </c>
      <c r="AE10" s="3">
        <v>120</v>
      </c>
    </row>
    <row r="11" spans="1:31" hidden="1" x14ac:dyDescent="0.3">
      <c r="A11" s="3" t="s">
        <v>696</v>
      </c>
      <c r="B11" s="3" t="s">
        <v>638</v>
      </c>
      <c r="C11" s="3" t="s">
        <v>695</v>
      </c>
      <c r="D11" s="3" t="s">
        <v>694</v>
      </c>
      <c r="E11" s="3" t="s">
        <v>693</v>
      </c>
      <c r="F11" s="3" t="s">
        <v>634</v>
      </c>
      <c r="G11" s="4">
        <v>4717</v>
      </c>
      <c r="H11" s="52" t="s">
        <v>2239</v>
      </c>
      <c r="I11" s="3" t="s">
        <v>692</v>
      </c>
      <c r="J11" s="3" t="s">
        <v>691</v>
      </c>
      <c r="K11" s="3">
        <v>203267717</v>
      </c>
      <c r="L11" s="3">
        <v>2700</v>
      </c>
      <c r="M11" s="3">
        <v>8000</v>
      </c>
      <c r="N11" s="3" t="s">
        <v>631</v>
      </c>
      <c r="O11" s="3" t="s">
        <v>630</v>
      </c>
      <c r="P11" s="3">
        <v>82</v>
      </c>
      <c r="Q11" s="3" t="s">
        <v>626</v>
      </c>
      <c r="R11" s="3" t="s">
        <v>629</v>
      </c>
      <c r="T11" s="3" t="s">
        <v>628</v>
      </c>
      <c r="U11" s="3" t="s">
        <v>627</v>
      </c>
      <c r="V11" s="3" t="s">
        <v>27</v>
      </c>
      <c r="W11" s="3" t="s">
        <v>626</v>
      </c>
      <c r="X11" s="3" t="s">
        <v>625</v>
      </c>
      <c r="Y11" s="3">
        <v>930</v>
      </c>
      <c r="Z11" s="3">
        <v>4</v>
      </c>
      <c r="AA11" s="3" t="s">
        <v>624</v>
      </c>
      <c r="AB11" s="3" t="s">
        <v>623</v>
      </c>
      <c r="AC11" s="3" t="s">
        <v>622</v>
      </c>
      <c r="AD11" s="3">
        <v>20</v>
      </c>
      <c r="AE11" s="3">
        <v>65</v>
      </c>
    </row>
    <row r="12" spans="1:31" hidden="1" x14ac:dyDescent="0.3">
      <c r="A12" s="3" t="s">
        <v>690</v>
      </c>
      <c r="B12" s="3" t="s">
        <v>638</v>
      </c>
      <c r="C12" s="3" t="s">
        <v>689</v>
      </c>
      <c r="D12" s="3" t="s">
        <v>688</v>
      </c>
      <c r="E12" s="3" t="s">
        <v>687</v>
      </c>
      <c r="F12" s="3" t="s">
        <v>653</v>
      </c>
      <c r="G12" s="4">
        <v>1052</v>
      </c>
      <c r="H12" s="52" t="s">
        <v>2239</v>
      </c>
      <c r="I12" s="3" t="s">
        <v>686</v>
      </c>
      <c r="J12" s="3" t="s">
        <v>685</v>
      </c>
      <c r="K12" s="3">
        <v>203249970</v>
      </c>
      <c r="L12" s="3">
        <v>2700</v>
      </c>
      <c r="M12" s="3">
        <v>8000</v>
      </c>
      <c r="N12" s="3" t="s">
        <v>631</v>
      </c>
      <c r="O12" s="3" t="s">
        <v>659</v>
      </c>
      <c r="P12" s="3">
        <v>82</v>
      </c>
      <c r="Q12" s="3" t="s">
        <v>626</v>
      </c>
      <c r="R12" s="3" t="s">
        <v>642</v>
      </c>
      <c r="T12" s="3" t="s">
        <v>628</v>
      </c>
      <c r="U12" s="3" t="s">
        <v>640</v>
      </c>
      <c r="V12" s="3" t="s">
        <v>1</v>
      </c>
      <c r="W12" s="3" t="s">
        <v>626</v>
      </c>
      <c r="X12" s="3" t="s">
        <v>625</v>
      </c>
      <c r="Y12" s="3">
        <v>950</v>
      </c>
      <c r="Z12" s="3">
        <v>2</v>
      </c>
      <c r="AA12" s="3" t="s">
        <v>624</v>
      </c>
      <c r="AB12" s="3" t="s">
        <v>623</v>
      </c>
      <c r="AC12" s="3" t="s">
        <v>622</v>
      </c>
      <c r="AD12" s="3">
        <v>19</v>
      </c>
      <c r="AE12" s="3">
        <v>85</v>
      </c>
    </row>
    <row r="13" spans="1:31" hidden="1" x14ac:dyDescent="0.3">
      <c r="A13" s="3" t="s">
        <v>684</v>
      </c>
      <c r="B13" s="3" t="s">
        <v>638</v>
      </c>
      <c r="C13" s="3" t="s">
        <v>683</v>
      </c>
      <c r="D13" s="3" t="s">
        <v>682</v>
      </c>
      <c r="E13" s="3" t="s">
        <v>681</v>
      </c>
      <c r="F13" s="3" t="s">
        <v>653</v>
      </c>
      <c r="G13" s="4">
        <v>735</v>
      </c>
      <c r="H13" s="52" t="s">
        <v>2239</v>
      </c>
      <c r="I13" s="3" t="s">
        <v>680</v>
      </c>
      <c r="J13" s="3" t="s">
        <v>679</v>
      </c>
      <c r="K13" s="3">
        <v>205487863</v>
      </c>
      <c r="L13" s="3">
        <v>5000</v>
      </c>
      <c r="M13" s="3">
        <v>10000</v>
      </c>
      <c r="N13" s="3" t="s">
        <v>631</v>
      </c>
      <c r="O13" s="3" t="s">
        <v>659</v>
      </c>
      <c r="P13" s="3">
        <v>82</v>
      </c>
      <c r="Q13" s="3" t="s">
        <v>678</v>
      </c>
      <c r="R13" s="3" t="s">
        <v>642</v>
      </c>
      <c r="T13" s="3" t="s">
        <v>628</v>
      </c>
      <c r="U13" s="3" t="s">
        <v>650</v>
      </c>
      <c r="V13" s="3" t="s">
        <v>65</v>
      </c>
      <c r="W13" s="3" t="s">
        <v>678</v>
      </c>
      <c r="X13" s="3" t="s">
        <v>625</v>
      </c>
      <c r="Y13" s="3">
        <v>700</v>
      </c>
      <c r="Z13" s="3">
        <v>2</v>
      </c>
      <c r="AA13" s="3" t="s">
        <v>624</v>
      </c>
      <c r="AB13" s="3" t="s">
        <v>658</v>
      </c>
      <c r="AC13" s="3" t="s">
        <v>622</v>
      </c>
      <c r="AD13" s="3">
        <v>16</v>
      </c>
      <c r="AE13" s="3">
        <v>65</v>
      </c>
    </row>
    <row r="14" spans="1:31" hidden="1" x14ac:dyDescent="0.3">
      <c r="A14" s="3" t="s">
        <v>677</v>
      </c>
      <c r="B14" s="3" t="s">
        <v>638</v>
      </c>
      <c r="C14" s="3" t="s">
        <v>676</v>
      </c>
      <c r="D14" s="3" t="s">
        <v>675</v>
      </c>
      <c r="E14" s="3" t="s">
        <v>674</v>
      </c>
      <c r="F14" s="3" t="s">
        <v>634</v>
      </c>
      <c r="G14" s="4">
        <v>1206</v>
      </c>
      <c r="H14" s="52" t="s">
        <v>2239</v>
      </c>
      <c r="I14" s="3" t="s">
        <v>673</v>
      </c>
      <c r="J14" s="3" t="s">
        <v>632</v>
      </c>
      <c r="K14" s="3">
        <v>203248900</v>
      </c>
      <c r="L14" s="3">
        <v>2700</v>
      </c>
      <c r="M14" s="3">
        <v>8000</v>
      </c>
      <c r="N14" s="3" t="s">
        <v>631</v>
      </c>
      <c r="O14" s="3" t="s">
        <v>630</v>
      </c>
      <c r="P14" s="3">
        <v>82</v>
      </c>
      <c r="Q14" s="3" t="s">
        <v>626</v>
      </c>
      <c r="R14" s="3" t="s">
        <v>629</v>
      </c>
      <c r="T14" s="3" t="s">
        <v>628</v>
      </c>
      <c r="U14" s="3" t="s">
        <v>627</v>
      </c>
      <c r="V14" s="3" t="s">
        <v>1</v>
      </c>
      <c r="W14" s="3" t="s">
        <v>626</v>
      </c>
      <c r="X14" s="3" t="s">
        <v>625</v>
      </c>
      <c r="Y14" s="3">
        <v>900</v>
      </c>
      <c r="Z14" s="3">
        <v>1</v>
      </c>
      <c r="AA14" s="3" t="s">
        <v>624</v>
      </c>
      <c r="AB14" s="3" t="s">
        <v>623</v>
      </c>
      <c r="AC14" s="3" t="s">
        <v>622</v>
      </c>
      <c r="AD14" s="3">
        <v>20</v>
      </c>
      <c r="AE14" s="3">
        <v>85</v>
      </c>
    </row>
    <row r="15" spans="1:31" hidden="1" x14ac:dyDescent="0.3">
      <c r="A15" s="3" t="s">
        <v>672</v>
      </c>
      <c r="B15" s="3" t="s">
        <v>638</v>
      </c>
      <c r="C15" s="3" t="s">
        <v>671</v>
      </c>
      <c r="D15" s="3" t="s">
        <v>670</v>
      </c>
      <c r="E15" s="3" t="s">
        <v>669</v>
      </c>
      <c r="F15" s="3" t="s">
        <v>668</v>
      </c>
      <c r="G15" s="4">
        <v>2297</v>
      </c>
      <c r="H15" s="52" t="s">
        <v>2239</v>
      </c>
      <c r="I15" s="3" t="s">
        <v>667</v>
      </c>
      <c r="J15" s="3" t="s">
        <v>666</v>
      </c>
      <c r="K15" s="3">
        <v>202306304</v>
      </c>
      <c r="L15" s="3">
        <v>2700</v>
      </c>
      <c r="M15" s="3">
        <v>10000</v>
      </c>
      <c r="N15" s="3" t="s">
        <v>631</v>
      </c>
      <c r="O15" s="3" t="s">
        <v>630</v>
      </c>
      <c r="P15" s="3">
        <v>80</v>
      </c>
      <c r="Q15" s="3" t="s">
        <v>626</v>
      </c>
      <c r="R15" s="3" t="s">
        <v>629</v>
      </c>
      <c r="S15" s="3" t="s">
        <v>641</v>
      </c>
      <c r="T15" s="3" t="s">
        <v>628</v>
      </c>
      <c r="U15" s="3" t="s">
        <v>650</v>
      </c>
      <c r="V15" s="3" t="s">
        <v>65</v>
      </c>
      <c r="W15" s="3" t="s">
        <v>626</v>
      </c>
      <c r="X15" s="3" t="s">
        <v>625</v>
      </c>
      <c r="Y15" s="3">
        <v>750</v>
      </c>
      <c r="Z15" s="3">
        <v>6</v>
      </c>
      <c r="AA15" s="3" t="s">
        <v>624</v>
      </c>
      <c r="AB15" s="3" t="s">
        <v>623</v>
      </c>
      <c r="AC15" s="3" t="s">
        <v>622</v>
      </c>
      <c r="AD15" s="3">
        <v>15</v>
      </c>
      <c r="AE15" s="3">
        <v>65</v>
      </c>
    </row>
    <row r="16" spans="1:31" hidden="1" x14ac:dyDescent="0.3">
      <c r="A16" s="3" t="s">
        <v>665</v>
      </c>
      <c r="B16" s="3" t="s">
        <v>638</v>
      </c>
      <c r="C16" s="3" t="s">
        <v>664</v>
      </c>
      <c r="D16" s="3" t="s">
        <v>663</v>
      </c>
      <c r="E16" s="3" t="s">
        <v>662</v>
      </c>
      <c r="F16" s="3" t="s">
        <v>653</v>
      </c>
      <c r="G16" s="4">
        <v>1488</v>
      </c>
      <c r="H16" s="52" t="s">
        <v>2239</v>
      </c>
      <c r="I16" s="3" t="s">
        <v>661</v>
      </c>
      <c r="J16" s="3" t="s">
        <v>660</v>
      </c>
      <c r="K16" s="3">
        <v>205389233</v>
      </c>
      <c r="L16" s="3">
        <v>2700</v>
      </c>
      <c r="M16" s="3">
        <v>12000</v>
      </c>
      <c r="N16" s="3" t="s">
        <v>631</v>
      </c>
      <c r="O16" s="3" t="s">
        <v>659</v>
      </c>
      <c r="P16" s="3">
        <v>82</v>
      </c>
      <c r="Q16" s="3" t="s">
        <v>626</v>
      </c>
      <c r="R16" s="3" t="s">
        <v>642</v>
      </c>
      <c r="S16" s="3" t="s">
        <v>641</v>
      </c>
      <c r="T16" s="3" t="s">
        <v>628</v>
      </c>
      <c r="U16" s="3" t="s">
        <v>640</v>
      </c>
      <c r="V16" s="3" t="s">
        <v>27</v>
      </c>
      <c r="W16" s="3" t="s">
        <v>626</v>
      </c>
      <c r="X16" s="3" t="s">
        <v>625</v>
      </c>
      <c r="Y16" s="3">
        <v>650</v>
      </c>
      <c r="Z16" s="3">
        <v>2</v>
      </c>
      <c r="AA16" s="3" t="s">
        <v>624</v>
      </c>
      <c r="AB16" s="3" t="s">
        <v>658</v>
      </c>
      <c r="AC16" s="3" t="s">
        <v>622</v>
      </c>
      <c r="AD16" s="3">
        <v>15</v>
      </c>
      <c r="AE16" s="3">
        <v>65</v>
      </c>
    </row>
    <row r="17" spans="1:31" hidden="1" x14ac:dyDescent="0.3">
      <c r="A17" s="3" t="s">
        <v>657</v>
      </c>
      <c r="B17" s="3" t="s">
        <v>638</v>
      </c>
      <c r="C17" s="3" t="s">
        <v>656</v>
      </c>
      <c r="D17" s="3" t="s">
        <v>655</v>
      </c>
      <c r="E17" s="3" t="s">
        <v>654</v>
      </c>
      <c r="F17" s="3" t="s">
        <v>653</v>
      </c>
      <c r="G17" s="4">
        <v>6388</v>
      </c>
      <c r="H17" s="52" t="s">
        <v>2239</v>
      </c>
      <c r="I17" s="3" t="s">
        <v>652</v>
      </c>
      <c r="J17" s="3" t="s">
        <v>651</v>
      </c>
      <c r="K17" s="3">
        <v>205656997</v>
      </c>
      <c r="L17" s="3">
        <v>2700</v>
      </c>
      <c r="M17" s="3">
        <v>10000</v>
      </c>
      <c r="N17" s="3" t="s">
        <v>631</v>
      </c>
      <c r="O17" s="3" t="s">
        <v>630</v>
      </c>
      <c r="P17" s="3">
        <v>82</v>
      </c>
      <c r="Q17" s="3" t="s">
        <v>626</v>
      </c>
      <c r="R17" s="3" t="s">
        <v>642</v>
      </c>
      <c r="S17" s="3" t="s">
        <v>641</v>
      </c>
      <c r="T17" s="3" t="s">
        <v>628</v>
      </c>
      <c r="U17" s="3" t="s">
        <v>650</v>
      </c>
      <c r="V17" s="3" t="s">
        <v>184</v>
      </c>
      <c r="W17" s="3" t="s">
        <v>626</v>
      </c>
      <c r="X17" s="3" t="s">
        <v>625</v>
      </c>
      <c r="Y17" s="3">
        <v>1260</v>
      </c>
      <c r="Z17" s="3">
        <v>2</v>
      </c>
      <c r="AA17" s="3" t="s">
        <v>624</v>
      </c>
      <c r="AB17" s="3" t="s">
        <v>623</v>
      </c>
      <c r="AC17" s="3" t="s">
        <v>622</v>
      </c>
      <c r="AD17" s="3">
        <v>23</v>
      </c>
      <c r="AE17" s="3">
        <v>90</v>
      </c>
    </row>
    <row r="18" spans="1:31" hidden="1" x14ac:dyDescent="0.3">
      <c r="A18" s="3" t="s">
        <v>649</v>
      </c>
      <c r="B18" s="3" t="s">
        <v>638</v>
      </c>
      <c r="C18" s="3" t="s">
        <v>648</v>
      </c>
      <c r="D18" s="3" t="s">
        <v>647</v>
      </c>
      <c r="E18" s="3" t="s">
        <v>646</v>
      </c>
      <c r="F18" s="3" t="s">
        <v>645</v>
      </c>
      <c r="G18" s="4">
        <v>1454</v>
      </c>
      <c r="H18" s="52" t="s">
        <v>2239</v>
      </c>
      <c r="I18" s="3" t="s">
        <v>644</v>
      </c>
      <c r="J18" s="3" t="s">
        <v>643</v>
      </c>
      <c r="K18" s="3">
        <v>202514276</v>
      </c>
      <c r="L18" s="3">
        <v>2500</v>
      </c>
      <c r="M18" s="3">
        <v>10000</v>
      </c>
      <c r="N18" s="3" t="s">
        <v>631</v>
      </c>
      <c r="O18" s="3" t="s">
        <v>630</v>
      </c>
      <c r="P18" s="3">
        <v>70</v>
      </c>
      <c r="Q18" s="3" t="s">
        <v>626</v>
      </c>
      <c r="R18" s="3" t="s">
        <v>642</v>
      </c>
      <c r="S18" s="3" t="s">
        <v>641</v>
      </c>
      <c r="T18" s="3" t="s">
        <v>628</v>
      </c>
      <c r="U18" s="3" t="s">
        <v>640</v>
      </c>
      <c r="V18" s="3" t="s">
        <v>1</v>
      </c>
      <c r="W18" s="3" t="s">
        <v>626</v>
      </c>
      <c r="X18" s="3" t="s">
        <v>625</v>
      </c>
      <c r="Y18" s="3">
        <v>1150</v>
      </c>
      <c r="Z18" s="3">
        <v>1</v>
      </c>
      <c r="AA18" s="3" t="s">
        <v>624</v>
      </c>
      <c r="AB18" s="3" t="s">
        <v>623</v>
      </c>
      <c r="AC18" s="3" t="s">
        <v>622</v>
      </c>
      <c r="AD18" s="3">
        <v>26</v>
      </c>
      <c r="AE18" s="3">
        <v>90</v>
      </c>
    </row>
    <row r="19" spans="1:31" x14ac:dyDescent="0.3">
      <c r="A19" s="3" t="s">
        <v>639</v>
      </c>
      <c r="B19" s="3" t="s">
        <v>638</v>
      </c>
      <c r="C19" s="3" t="s">
        <v>637</v>
      </c>
      <c r="D19" s="3" t="s">
        <v>636</v>
      </c>
      <c r="E19" s="3" t="s">
        <v>635</v>
      </c>
      <c r="F19" s="3" t="s">
        <v>634</v>
      </c>
      <c r="G19" s="4">
        <v>5695</v>
      </c>
      <c r="H19" s="52" t="s">
        <v>2238</v>
      </c>
      <c r="I19" s="3" t="s">
        <v>633</v>
      </c>
      <c r="J19" s="3" t="s">
        <v>632</v>
      </c>
      <c r="K19" s="3">
        <v>203267709</v>
      </c>
      <c r="L19" s="3">
        <v>2700</v>
      </c>
      <c r="M19" s="3">
        <v>8000</v>
      </c>
      <c r="N19" s="3" t="s">
        <v>631</v>
      </c>
      <c r="O19" s="3" t="s">
        <v>630</v>
      </c>
      <c r="P19" s="3">
        <v>82</v>
      </c>
      <c r="Q19" s="3" t="s">
        <v>626</v>
      </c>
      <c r="R19" s="3" t="s">
        <v>629</v>
      </c>
      <c r="T19" s="3" t="s">
        <v>628</v>
      </c>
      <c r="U19" s="3" t="s">
        <v>627</v>
      </c>
      <c r="V19" s="3" t="s">
        <v>1</v>
      </c>
      <c r="W19" s="3" t="s">
        <v>626</v>
      </c>
      <c r="X19" s="3" t="s">
        <v>625</v>
      </c>
      <c r="Y19" s="3">
        <v>630</v>
      </c>
      <c r="Z19" s="3">
        <v>4</v>
      </c>
      <c r="AA19" s="3" t="s">
        <v>624</v>
      </c>
      <c r="AB19" s="3" t="s">
        <v>623</v>
      </c>
      <c r="AC19" s="3" t="s">
        <v>622</v>
      </c>
      <c r="AD19" s="3">
        <v>16</v>
      </c>
      <c r="AE19" s="3">
        <v>85</v>
      </c>
    </row>
  </sheetData>
  <autoFilter ref="A1:AF19">
    <filterColumn colId="7">
      <filters>
        <filter val="N"/>
      </filters>
    </filterColumn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4FA984-96D8-48E3-A3AC-92159627D2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20F30E8-CCD6-4A44-9C4A-D9176C395415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4B70646-A967-4360-A017-B483CA14DAF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Summary -2018</vt:lpstr>
      <vt:lpstr>LEDCombined</vt:lpstr>
      <vt:lpstr>CFLCombined</vt:lpstr>
      <vt:lpstr>HalogenCombined</vt:lpstr>
      <vt:lpstr>miscledbr</vt:lpstr>
      <vt:lpstr>homedepotledrbr</vt:lpstr>
      <vt:lpstr>1000bulbsledrbr</vt:lpstr>
      <vt:lpstr>lowescflrbr</vt:lpstr>
      <vt:lpstr>homedepotcflrbr</vt:lpstr>
      <vt:lpstr>1000bulbscflrbr</vt:lpstr>
      <vt:lpstr>loweshalrbr</vt:lpstr>
      <vt:lpstr>mischalbr</vt:lpstr>
      <vt:lpstr>homedepothalrbr</vt:lpstr>
    </vt:vector>
  </TitlesOfParts>
  <Company>Pacific Gas and Electric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Zohrabian, Alina</dc:creator>
  <cp:lastModifiedBy>Cassie Cuaresma</cp:lastModifiedBy>
  <dcterms:created xsi:type="dcterms:W3CDTF">2018-01-29T19:02:49Z</dcterms:created>
  <dcterms:modified xsi:type="dcterms:W3CDTF">2018-10-27T20:25:13Z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