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5" yWindow="930" windowWidth="15450" windowHeight="11025" firstSheet="1" activeTab="1"/>
  </bookViews>
  <sheets>
    <sheet name="Drop down" sheetId="2" state="hidden" r:id="rId1"/>
    <sheet name="WP Planning Template" sheetId="8" r:id="rId2"/>
    <sheet name="Calculations" sheetId="9" r:id="rId3"/>
    <sheet name="DEER2008to2014Adj" sheetId="10" r:id="rId4"/>
    <sheet name="Unit definitions" sheetId="4" r:id="rId5"/>
  </sheets>
  <externalReferences>
    <externalReference r:id="rId6"/>
  </externalReferences>
  <definedNames>
    <definedName name="Average_AC_tonnage_MFM">Calculations!$A$63</definedName>
    <definedName name="Average_AC_tonnage_MFM11">Calculations!$A$60</definedName>
    <definedName name="Average_AC_tonnage_MFM12">Calculations!$A$61</definedName>
    <definedName name="Average_AC_tonnage_MFM13">Calculations!$A$62</definedName>
    <definedName name="Average_AC_tonnage_MFMave">Calculations!$A$64</definedName>
    <definedName name="Average_EER_of_existing_units_at_peak">Calculations!$A$51</definedName>
    <definedName name="Base___Annual_End_Use__Elec_Cooling__kW">Calculations!$T$2:$T$21</definedName>
    <definedName name="Base___Annual_End_Use__Elec_Cooling__kWh">Calculations!$R$2:$R$21</definedName>
    <definedName name="Base___Annual_End_Use__Elec_Ventilation__kW">Calculations!$U$2:$U$21</definedName>
    <definedName name="Base___Annual_End_Use__Elec_Ventilation__kWh">Calculations!$S$2:$S$21</definedName>
    <definedName name="Base___Annual_End_Use__Gas_Heating__therm">Calculations!$V$2:$V$21</definedName>
    <definedName name="Base___Furnace_EFLH__capacity_base___hours">Calculations!$Z$2:$Z$21</definedName>
    <definedName name="Base___Whole_building_cooling_EFLH__capacity_base___hours">Calculations!$X$2:$X$21</definedName>
    <definedName name="Cooling_savingsBPM">Calculations!$A$57</definedName>
    <definedName name="Cooling_savingsPSC">Calculations!$A$56</definedName>
    <definedName name="Number_Energy_Common_Units_1">Calculations!$O$2:$O$21</definedName>
    <definedName name="Peak_diversity_factor">Calculations!$A$52</definedName>
    <definedName name="Percent_of_operating_units_cycling_at_peak">Calculations!$A$53</definedName>
    <definedName name="Test">[1]WP!#REF!</definedName>
    <definedName name="TestRange">[1]WP!#REF!</definedName>
  </definedNames>
  <calcPr calcId="145621"/>
</workbook>
</file>

<file path=xl/calcChain.xml><?xml version="1.0" encoding="utf-8"?>
<calcChain xmlns="http://schemas.openxmlformats.org/spreadsheetml/2006/main">
  <c r="E74" i="10" l="1"/>
  <c r="D74" i="10"/>
  <c r="E73" i="10"/>
  <c r="D73" i="10"/>
  <c r="G35" i="9" s="1"/>
  <c r="I35" i="9" s="1"/>
  <c r="E72" i="10"/>
  <c r="D72" i="10"/>
  <c r="E71" i="10"/>
  <c r="D71" i="10"/>
  <c r="G33" i="9" s="1"/>
  <c r="I33" i="9" s="1"/>
  <c r="E70" i="10"/>
  <c r="D70" i="10"/>
  <c r="E69" i="10"/>
  <c r="D69" i="10"/>
  <c r="G31" i="9" s="1"/>
  <c r="I31" i="9" s="1"/>
  <c r="E68" i="10"/>
  <c r="D68" i="10"/>
  <c r="E67" i="10"/>
  <c r="D67" i="10"/>
  <c r="G29" i="9" s="1"/>
  <c r="I29" i="9" s="1"/>
  <c r="E66" i="10"/>
  <c r="D66" i="10"/>
  <c r="E65" i="10"/>
  <c r="D65" i="10"/>
  <c r="G27" i="9" s="1"/>
  <c r="I27" i="9" s="1"/>
  <c r="E64" i="10"/>
  <c r="D64" i="10"/>
  <c r="E63" i="10"/>
  <c r="D63" i="10"/>
  <c r="G45" i="9" s="1"/>
  <c r="I45" i="9" s="1"/>
  <c r="E62" i="10"/>
  <c r="D62" i="10"/>
  <c r="E61" i="10"/>
  <c r="D61" i="10"/>
  <c r="G43" i="9" s="1"/>
  <c r="I43" i="9" s="1"/>
  <c r="E60" i="10"/>
  <c r="D60" i="10"/>
  <c r="E59" i="10"/>
  <c r="D59" i="10"/>
  <c r="G41" i="9" s="1"/>
  <c r="I41" i="9" s="1"/>
  <c r="E58" i="10"/>
  <c r="D58" i="10"/>
  <c r="E57" i="10"/>
  <c r="D57" i="10"/>
  <c r="G39" i="9" s="1"/>
  <c r="I39" i="9" s="1"/>
  <c r="E56" i="10"/>
  <c r="D56" i="10"/>
  <c r="E55" i="10"/>
  <c r="D55" i="10"/>
  <c r="G37" i="9" s="1"/>
  <c r="I37" i="9" s="1"/>
  <c r="H87" i="9"/>
  <c r="F87" i="9"/>
  <c r="H85" i="9"/>
  <c r="F85" i="9"/>
  <c r="H83" i="9"/>
  <c r="F83" i="9"/>
  <c r="H81" i="9"/>
  <c r="F81" i="9"/>
  <c r="H79" i="9"/>
  <c r="F79" i="9"/>
  <c r="H77" i="9"/>
  <c r="H97" i="9" s="1"/>
  <c r="F77" i="9"/>
  <c r="F97" i="9" s="1"/>
  <c r="E76" i="9"/>
  <c r="H75" i="9"/>
  <c r="H95" i="9" s="1"/>
  <c r="F75" i="9"/>
  <c r="F95" i="9" s="1"/>
  <c r="E74" i="9"/>
  <c r="H73" i="9"/>
  <c r="H93" i="9" s="1"/>
  <c r="F73" i="9"/>
  <c r="F93" i="9" s="1"/>
  <c r="E72" i="9"/>
  <c r="H71" i="9"/>
  <c r="H91" i="9" s="1"/>
  <c r="F71" i="9"/>
  <c r="F91" i="9" s="1"/>
  <c r="E70" i="9"/>
  <c r="H69" i="9"/>
  <c r="H89" i="9" s="1"/>
  <c r="F69" i="9"/>
  <c r="F89" i="9" s="1"/>
  <c r="E68" i="9"/>
  <c r="H46" i="9"/>
  <c r="G46" i="9"/>
  <c r="F46" i="9"/>
  <c r="J46" i="9" s="1"/>
  <c r="E46" i="9"/>
  <c r="H45" i="9"/>
  <c r="F45" i="9"/>
  <c r="J45" i="9" s="1"/>
  <c r="E45" i="9"/>
  <c r="H44" i="9"/>
  <c r="G44" i="9"/>
  <c r="F44" i="9"/>
  <c r="J44" i="9" s="1"/>
  <c r="E44" i="9"/>
  <c r="H43" i="9"/>
  <c r="F43" i="9"/>
  <c r="J43" i="9" s="1"/>
  <c r="E43" i="9"/>
  <c r="H42" i="9"/>
  <c r="G42" i="9"/>
  <c r="F42" i="9"/>
  <c r="J42" i="9" s="1"/>
  <c r="E42" i="9"/>
  <c r="H41" i="9"/>
  <c r="F41" i="9"/>
  <c r="J41" i="9" s="1"/>
  <c r="E41" i="9"/>
  <c r="H40" i="9"/>
  <c r="G40" i="9"/>
  <c r="F40" i="9"/>
  <c r="J40" i="9" s="1"/>
  <c r="E40" i="9"/>
  <c r="H39" i="9"/>
  <c r="F39" i="9"/>
  <c r="J39" i="9" s="1"/>
  <c r="E39" i="9"/>
  <c r="H38" i="9"/>
  <c r="G38" i="9"/>
  <c r="F38" i="9"/>
  <c r="J38" i="9" s="1"/>
  <c r="E38" i="9"/>
  <c r="H37" i="9"/>
  <c r="F37" i="9"/>
  <c r="J37" i="9" s="1"/>
  <c r="E37" i="9"/>
  <c r="H36" i="9"/>
  <c r="G36" i="9"/>
  <c r="F36" i="9"/>
  <c r="J36" i="9" s="1"/>
  <c r="G77" i="9" s="1"/>
  <c r="G97" i="9" s="1"/>
  <c r="E36" i="9"/>
  <c r="H35" i="9"/>
  <c r="F35" i="9"/>
  <c r="J35" i="9" s="1"/>
  <c r="G76" i="9" s="1"/>
  <c r="E35" i="9"/>
  <c r="H34" i="9"/>
  <c r="G34" i="9"/>
  <c r="F34" i="9"/>
  <c r="J34" i="9" s="1"/>
  <c r="G75" i="9" s="1"/>
  <c r="G95" i="9" s="1"/>
  <c r="E34" i="9"/>
  <c r="H33" i="9"/>
  <c r="F33" i="9"/>
  <c r="J33" i="9" s="1"/>
  <c r="G74" i="9" s="1"/>
  <c r="E33" i="9"/>
  <c r="H32" i="9"/>
  <c r="G32" i="9"/>
  <c r="F32" i="9"/>
  <c r="J32" i="9" s="1"/>
  <c r="G73" i="9" s="1"/>
  <c r="G93" i="9" s="1"/>
  <c r="E32" i="9"/>
  <c r="H31" i="9"/>
  <c r="F31" i="9"/>
  <c r="J31" i="9" s="1"/>
  <c r="G72" i="9" s="1"/>
  <c r="E31" i="9"/>
  <c r="H30" i="9"/>
  <c r="G30" i="9"/>
  <c r="F30" i="9"/>
  <c r="J30" i="9" s="1"/>
  <c r="G71" i="9" s="1"/>
  <c r="G91" i="9" s="1"/>
  <c r="E30" i="9"/>
  <c r="H29" i="9"/>
  <c r="F29" i="9"/>
  <c r="J29" i="9" s="1"/>
  <c r="G70" i="9" s="1"/>
  <c r="E29" i="9"/>
  <c r="H28" i="9"/>
  <c r="G28" i="9"/>
  <c r="F28" i="9"/>
  <c r="J28" i="9" s="1"/>
  <c r="G69" i="9" s="1"/>
  <c r="G89" i="9" s="1"/>
  <c r="E28" i="9"/>
  <c r="H27" i="9"/>
  <c r="F27" i="9"/>
  <c r="J27" i="9" s="1"/>
  <c r="G68" i="9" s="1"/>
  <c r="E27" i="9"/>
  <c r="AB2" i="9"/>
  <c r="H68" i="9" l="1"/>
  <c r="H88" i="9" s="1"/>
  <c r="F68" i="9"/>
  <c r="F88" i="9" s="1"/>
  <c r="I28" i="9"/>
  <c r="H70" i="9"/>
  <c r="H90" i="9" s="1"/>
  <c r="F70" i="9"/>
  <c r="F90" i="9" s="1"/>
  <c r="I30" i="9"/>
  <c r="H72" i="9"/>
  <c r="H92" i="9" s="1"/>
  <c r="F72" i="9"/>
  <c r="F92" i="9" s="1"/>
  <c r="I32" i="9"/>
  <c r="H74" i="9"/>
  <c r="H94" i="9" s="1"/>
  <c r="F74" i="9"/>
  <c r="F94" i="9" s="1"/>
  <c r="I34" i="9"/>
  <c r="H76" i="9"/>
  <c r="H96" i="9" s="1"/>
  <c r="F76" i="9"/>
  <c r="F96" i="9" s="1"/>
  <c r="I36" i="9"/>
  <c r="H78" i="9"/>
  <c r="F78" i="9"/>
  <c r="I38" i="9"/>
  <c r="H80" i="9"/>
  <c r="F80" i="9"/>
  <c r="I40" i="9"/>
  <c r="H82" i="9"/>
  <c r="F82" i="9"/>
  <c r="I42" i="9"/>
  <c r="H84" i="9"/>
  <c r="F84" i="9"/>
  <c r="I44" i="9"/>
  <c r="H86" i="9"/>
  <c r="F86" i="9"/>
  <c r="I46" i="9"/>
  <c r="E88" i="9"/>
  <c r="E90" i="9"/>
  <c r="E92" i="9"/>
  <c r="E94" i="9"/>
  <c r="E96" i="9"/>
  <c r="G88" i="9"/>
  <c r="G90" i="9"/>
  <c r="G92" i="9"/>
  <c r="G94" i="9"/>
  <c r="G96" i="9"/>
  <c r="E78" i="9"/>
  <c r="G78" i="9"/>
  <c r="G79" i="9"/>
  <c r="E79" i="9"/>
  <c r="E80" i="9"/>
  <c r="G80" i="9"/>
  <c r="G81" i="9"/>
  <c r="E81" i="9"/>
  <c r="E82" i="9"/>
  <c r="G82" i="9"/>
  <c r="G83" i="9"/>
  <c r="E83" i="9"/>
  <c r="E84" i="9"/>
  <c r="G84" i="9"/>
  <c r="G85" i="9"/>
  <c r="E85" i="9"/>
  <c r="G86" i="9"/>
  <c r="E86" i="9"/>
  <c r="G87" i="9"/>
  <c r="E87" i="9"/>
  <c r="E69" i="9"/>
  <c r="E89" i="9" s="1"/>
  <c r="E71" i="9"/>
  <c r="E91" i="9" s="1"/>
  <c r="E73" i="9"/>
  <c r="E93" i="9" s="1"/>
  <c r="E75" i="9"/>
  <c r="E95" i="9" s="1"/>
  <c r="E77" i="9"/>
  <c r="E97" i="9" s="1"/>
</calcChain>
</file>

<file path=xl/sharedStrings.xml><?xml version="1.0" encoding="utf-8"?>
<sst xmlns="http://schemas.openxmlformats.org/spreadsheetml/2006/main" count="1996" uniqueCount="438">
  <si>
    <t>File Name</t>
  </si>
  <si>
    <t xml:space="preserve">Revision </t>
  </si>
  <si>
    <t>Revision Date</t>
  </si>
  <si>
    <t>Delivery Channel</t>
  </si>
  <si>
    <t>Residential or Non-Res</t>
  </si>
  <si>
    <t>Measure Code</t>
  </si>
  <si>
    <t>Measure 
Description</t>
  </si>
  <si>
    <t>Building Type</t>
  </si>
  <si>
    <t>Building Vintage</t>
  </si>
  <si>
    <t>Climate Zone</t>
  </si>
  <si>
    <t>KW
Peak Electric Demand Reduction</t>
  </si>
  <si>
    <t>KWh
Electric Savings</t>
  </si>
  <si>
    <t>THM
Gas Savings</t>
  </si>
  <si>
    <t>Base Case Cost ($/unit)</t>
  </si>
  <si>
    <t>Measure Cost ($/unit)</t>
  </si>
  <si>
    <t>Labor Cost ($/unit)</t>
  </si>
  <si>
    <t>IMC
Incremental 
Measure
Cost ($/unit)</t>
  </si>
  <si>
    <t>NTG</t>
  </si>
  <si>
    <t>Unit Definition</t>
  </si>
  <si>
    <t>Implementation Method
 [DI, DD, I]</t>
  </si>
  <si>
    <t>ISR</t>
  </si>
  <si>
    <t>Measure Application Type</t>
  </si>
  <si>
    <t>ER</t>
  </si>
  <si>
    <t>ROB</t>
  </si>
  <si>
    <t>NC</t>
  </si>
  <si>
    <t>ECC</t>
  </si>
  <si>
    <t>ERC</t>
  </si>
  <si>
    <t>RFF</t>
  </si>
  <si>
    <t>RSD</t>
  </si>
  <si>
    <t>MBT</t>
  </si>
  <si>
    <t>MLI</t>
  </si>
  <si>
    <t>1st Baseline</t>
  </si>
  <si>
    <t>(EUL) LIFE CYCLE</t>
  </si>
  <si>
    <t>2nd Baseline</t>
  </si>
  <si>
    <t>OTR</t>
  </si>
  <si>
    <t>ALC</t>
  </si>
  <si>
    <t>BCR</t>
  </si>
  <si>
    <t>ASM</t>
  </si>
  <si>
    <t>EPR</t>
  </si>
  <si>
    <t>ESE</t>
  </si>
  <si>
    <t>EUN</t>
  </si>
  <si>
    <t>FRM</t>
  </si>
  <si>
    <t>GRO</t>
  </si>
  <si>
    <t>HSP</t>
  </si>
  <si>
    <t>NRS</t>
  </si>
  <si>
    <t>HTL</t>
  </si>
  <si>
    <t>MTL</t>
  </si>
  <si>
    <t>GST</t>
  </si>
  <si>
    <t>SMO</t>
  </si>
  <si>
    <t>DMO</t>
  </si>
  <si>
    <t>MFM</t>
  </si>
  <si>
    <t>OFL</t>
  </si>
  <si>
    <t>OFS</t>
  </si>
  <si>
    <t>RES</t>
  </si>
  <si>
    <t>RT3</t>
  </si>
  <si>
    <t>RTL</t>
  </si>
  <si>
    <t>RTS</t>
  </si>
  <si>
    <t>SFM</t>
  </si>
  <si>
    <t>SCN</t>
  </si>
  <si>
    <t>SUN</t>
  </si>
  <si>
    <t>WRF</t>
  </si>
  <si>
    <t>S20</t>
  </si>
  <si>
    <t>S26</t>
  </si>
  <si>
    <t>S28</t>
  </si>
  <si>
    <t>S29</t>
  </si>
  <si>
    <t>S33</t>
  </si>
  <si>
    <t>OTI</t>
  </si>
  <si>
    <t>HTB</t>
  </si>
  <si>
    <t>M1</t>
  </si>
  <si>
    <t>M2</t>
  </si>
  <si>
    <t>M3</t>
  </si>
  <si>
    <t>M4</t>
  </si>
  <si>
    <t>AV</t>
  </si>
  <si>
    <t>NW</t>
  </si>
  <si>
    <t>ALL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</si>
  <si>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</si>
  <si>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</si>
  <si>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</si>
  <si>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</si>
  <si>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</si>
  <si>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</si>
  <si>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</si>
  <si>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</si>
  <si>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</si>
  <si>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</si>
  <si>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</si>
  <si>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</si>
  <si>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</si>
  <si>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</si>
  <si>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</si>
  <si>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</si>
  <si>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ZCO</t>
  </si>
  <si>
    <t>ZVA</t>
  </si>
  <si>
    <t>Drop Down Selections</t>
  </si>
  <si>
    <t>GRR_kW</t>
  </si>
  <si>
    <t>GRR_kWh</t>
  </si>
  <si>
    <t>GRR_thm</t>
  </si>
  <si>
    <t>UNIT (currently in MDSS)</t>
  </si>
  <si>
    <t>ACRE</t>
  </si>
  <si>
    <t>AERATOR</t>
  </si>
  <si>
    <t>APARTMENT</t>
  </si>
  <si>
    <t>CASE DOOR</t>
  </si>
  <si>
    <t>CERTIFICATE</t>
  </si>
  <si>
    <t>CLOSER</t>
  </si>
  <si>
    <t>CLOTHES WASHER</t>
  </si>
  <si>
    <t>CONTROLLER</t>
  </si>
  <si>
    <t>DESKTOP</t>
  </si>
  <si>
    <t>DISH WASHER</t>
  </si>
  <si>
    <t>DOOR</t>
  </si>
  <si>
    <t>DWELLING UNIT</t>
  </si>
  <si>
    <t>EXIT SIGN</t>
  </si>
  <si>
    <t>FIXTURE</t>
  </si>
  <si>
    <t>FIXTURE HEAD</t>
  </si>
  <si>
    <t>FOOT</t>
  </si>
  <si>
    <t>FURNACE</t>
  </si>
  <si>
    <t>GRIDDLE</t>
  </si>
  <si>
    <t>HORSEPOWER</t>
  </si>
  <si>
    <t>HOUSEHOLD</t>
  </si>
  <si>
    <t>HP</t>
  </si>
  <si>
    <t>HPWH</t>
  </si>
  <si>
    <t>ICE MACHINE</t>
  </si>
  <si>
    <t>KW CONTROLLED</t>
  </si>
  <si>
    <t>CONNECTED KW REDUCED</t>
  </si>
  <si>
    <t>KW REDUCED</t>
  </si>
  <si>
    <t>KW REDUCTION</t>
  </si>
  <si>
    <t>KWH</t>
  </si>
  <si>
    <t>LAMP</t>
  </si>
  <si>
    <t>LETTER</t>
  </si>
  <si>
    <t>LIN. FT.</t>
  </si>
  <si>
    <t>LINEAR FEET</t>
  </si>
  <si>
    <t>LINEAR FT</t>
  </si>
  <si>
    <t>MACHINE</t>
  </si>
  <si>
    <t>MBTUH</t>
  </si>
  <si>
    <t>MBTUH INPUT</t>
  </si>
  <si>
    <t>MEASURE</t>
  </si>
  <si>
    <t>MONITOR</t>
  </si>
  <si>
    <t>MOTOR</t>
  </si>
  <si>
    <t>NOZZLE</t>
  </si>
  <si>
    <t>OVEN</t>
  </si>
  <si>
    <t>PER FIXTURE</t>
  </si>
  <si>
    <t>PER SENSOR</t>
  </si>
  <si>
    <t>PHOTOCELL</t>
  </si>
  <si>
    <t>POUNDS</t>
  </si>
  <si>
    <t>POWER SUPPLY</t>
  </si>
  <si>
    <t>PUMP</t>
  </si>
  <si>
    <t>REFRIGERATOR</t>
  </si>
  <si>
    <t>SENSOR</t>
  </si>
  <si>
    <t>SHOWERHEAD</t>
  </si>
  <si>
    <t>SIGN</t>
  </si>
  <si>
    <t>SINGLE OVEN</t>
  </si>
  <si>
    <t>SOFTWARE</t>
  </si>
  <si>
    <t>SQ FT</t>
  </si>
  <si>
    <t>SQ. FT.</t>
  </si>
  <si>
    <t>SQUARE FOOT</t>
  </si>
  <si>
    <t>STEAMER</t>
  </si>
  <si>
    <t>SYSTEM</t>
  </si>
  <si>
    <t>TELEVISION</t>
  </si>
  <si>
    <t>TEST</t>
  </si>
  <si>
    <t>THERM</t>
  </si>
  <si>
    <t>TIME CLOCK</t>
  </si>
  <si>
    <t>TIMER</t>
  </si>
  <si>
    <t>TON</t>
  </si>
  <si>
    <t>TRAP</t>
  </si>
  <si>
    <t>UNIT</t>
  </si>
  <si>
    <t>VAT</t>
  </si>
  <si>
    <t>VENDING MACHINE</t>
  </si>
  <si>
    <t>VFD</t>
  </si>
  <si>
    <t>WATER HEATER</t>
  </si>
  <si>
    <t>WORKSTATION</t>
  </si>
  <si>
    <t>VersionSource</t>
  </si>
  <si>
    <t>03</t>
  </si>
  <si>
    <t>05</t>
  </si>
  <si>
    <t>Code</t>
  </si>
  <si>
    <t>Description</t>
  </si>
  <si>
    <t>Area-ft2</t>
  </si>
  <si>
    <t>area (ft2)</t>
  </si>
  <si>
    <t>Building</t>
  </si>
  <si>
    <t>building</t>
  </si>
  <si>
    <t>Cap-kBTUh</t>
  </si>
  <si>
    <t>input capacity (kBTUh)</t>
  </si>
  <si>
    <t>Cap-kW</t>
  </si>
  <si>
    <t>input capacity (kW)</t>
  </si>
  <si>
    <t>Cap-MBTUh</t>
  </si>
  <si>
    <t>input capacity (MBTUh)</t>
  </si>
  <si>
    <t>Cap-Tons</t>
  </si>
  <si>
    <t>tons cooling capacity</t>
  </si>
  <si>
    <t>Each</t>
  </si>
  <si>
    <t>appliance</t>
  </si>
  <si>
    <t>Fixture</t>
  </si>
  <si>
    <t>fixture</t>
  </si>
  <si>
    <t>Flow-CFM</t>
  </si>
  <si>
    <t>CFM air flow</t>
  </si>
  <si>
    <t>Flow-GPM</t>
  </si>
  <si>
    <t>gallons per minute</t>
  </si>
  <si>
    <t>Household</t>
  </si>
  <si>
    <t>house or household</t>
  </si>
  <si>
    <t>Installation</t>
  </si>
  <si>
    <t>equipment count</t>
  </si>
  <si>
    <t>Lamp</t>
  </si>
  <si>
    <t>lamp</t>
  </si>
  <si>
    <t>Len-ft</t>
  </si>
  <si>
    <t>length (feet)</t>
  </si>
  <si>
    <t>Ctrl-kW</t>
  </si>
  <si>
    <t>kW Controlled</t>
  </si>
  <si>
    <t>Rated-HP</t>
  </si>
  <si>
    <t>nameplate HP</t>
  </si>
  <si>
    <t>SurfArea-ft2</t>
  </si>
  <si>
    <t>surface area (ft2)</t>
  </si>
  <si>
    <t>kWh</t>
  </si>
  <si>
    <t>per annual kWh consumption</t>
  </si>
  <si>
    <t>therm</t>
  </si>
  <si>
    <t>per annual therm consumption</t>
  </si>
  <si>
    <t>tbd</t>
  </si>
  <si>
    <t>Area-Acre</t>
  </si>
  <si>
    <t>per Acre</t>
  </si>
  <si>
    <t>Area-1kFP</t>
  </si>
  <si>
    <t>1,000 sqft footprint</t>
  </si>
  <si>
    <t>Area-1kH</t>
  </si>
  <si>
    <t>1,000 sqft house</t>
  </si>
  <si>
    <t>Area-1kR</t>
  </si>
  <si>
    <t>1,000 sqft roof</t>
  </si>
  <si>
    <t>Area-1kW</t>
  </si>
  <si>
    <t>1,000 sqft wall (exc. windows)</t>
  </si>
  <si>
    <t>Area-100win</t>
  </si>
  <si>
    <t>100 sqft window</t>
  </si>
  <si>
    <t>SPTdb NormUnits</t>
  </si>
  <si>
    <t>LIFE CYCLE</t>
  </si>
  <si>
    <t>WP Title: PGE Code</t>
  </si>
  <si>
    <t>Author Name, Company</t>
  </si>
  <si>
    <t>Air Conditioner</t>
  </si>
  <si>
    <t>I</t>
  </si>
  <si>
    <t>Abram Conant, Proctor Engineering Group</t>
  </si>
  <si>
    <t>Residential</t>
  </si>
  <si>
    <t>PGE3PHVC150</t>
  </si>
  <si>
    <t>Downstream</t>
  </si>
  <si>
    <t>H796</t>
  </si>
  <si>
    <t>WP_Planning_Template_PGE3PHVC150v1.xlsx</t>
  </si>
  <si>
    <t>Enhanced Time Delay Relay, PSC Fan Motor</t>
  </si>
  <si>
    <t>DEER2014</t>
  </si>
  <si>
    <t>RET</t>
  </si>
  <si>
    <t>ANY</t>
  </si>
  <si>
    <t>Enhanced Time Delay Relay, BPM Fan Motor</t>
  </si>
  <si>
    <t>ImpactID</t>
  </si>
  <si>
    <t xml:space="preserve"> LoadShapeID</t>
  </si>
  <si>
    <t xml:space="preserve"> DEER Measure</t>
  </si>
  <si>
    <t xml:space="preserve"> Base case</t>
  </si>
  <si>
    <t xml:space="preserve"> Efficiency Case</t>
  </si>
  <si>
    <t xml:space="preserve"> Building Type</t>
  </si>
  <si>
    <t xml:space="preserve"> Climate</t>
  </si>
  <si>
    <t xml:space="preserve"> Vintage</t>
  </si>
  <si>
    <t xml:space="preserve"> HVAC System</t>
  </si>
  <si>
    <t xml:space="preserve"> Technology ID</t>
  </si>
  <si>
    <t xml:space="preserve"> Technology Index</t>
  </si>
  <si>
    <t xml:space="preserve"> Base: Technology Description</t>
  </si>
  <si>
    <t xml:space="preserve"> Energy Common Units 1 description</t>
  </si>
  <si>
    <t xml:space="preserve"> Energy Common Units 2 description</t>
  </si>
  <si>
    <t xml:space="preserve"> Number Energy Common Units 1</t>
  </si>
  <si>
    <t xml:space="preserve"> Number Energy Common Units 2</t>
  </si>
  <si>
    <t xml:space="preserve"> Total area (sqft)</t>
  </si>
  <si>
    <t xml:space="preserve"> Base : Annual End-Use: Elec Cooling (kWh)</t>
  </si>
  <si>
    <t xml:space="preserve"> Base : Annual End-Use: Elec Ventilation (kWh)</t>
  </si>
  <si>
    <t xml:space="preserve"> Base : Annual End-Use: Elec Cooling (kW)</t>
  </si>
  <si>
    <t xml:space="preserve"> Base : Annual End-Use: Elec Ventilation (kW)</t>
  </si>
  <si>
    <t xml:space="preserve"> Base : Annual End-Use: Gas Heating (therm)</t>
  </si>
  <si>
    <t xml:space="preserve"> Base : Whole building cooling EFLH (peak load base) (hours)</t>
  </si>
  <si>
    <t xml:space="preserve"> Base : Whole building cooling EFLH (capacity base) (hours)</t>
  </si>
  <si>
    <t xml:space="preserve"> Base : Furnace EFLH (peak load base) (hours)</t>
  </si>
  <si>
    <t xml:space="preserve"> Base : Furnace EFLH (capacity base) (hours)</t>
  </si>
  <si>
    <t xml:space="preserve"> </t>
  </si>
  <si>
    <t>SFM-w01-vPGx-hAC-tWt-bCA-eMS-mRE-HV-ResAC-14S</t>
  </si>
  <si>
    <t>Customer Average</t>
  </si>
  <si>
    <t>Measure</t>
  </si>
  <si>
    <t>Residential - Single Family</t>
  </si>
  <si>
    <t>Arcata Area (CZ01)</t>
  </si>
  <si>
    <t>PGE Existing</t>
  </si>
  <si>
    <t>RAC</t>
  </si>
  <si>
    <t>D08-RE-HV-ResAC-14S</t>
  </si>
  <si>
    <t>10 SEER (9.31 EER) Split System Air Conditioner</t>
  </si>
  <si>
    <t>tons served cooling cap</t>
  </si>
  <si>
    <t>household</t>
  </si>
  <si>
    <t>SFM-w02-vPGx-hAC-tWt-bCA-eMS-mRE-HV-ResAC-14S</t>
  </si>
  <si>
    <t>Santa Rosa Area (CZ02)</t>
  </si>
  <si>
    <t>multiple base efficiency levels used, example: 13 SEER (11.09 EER) Split System Air Conditioner</t>
  </si>
  <si>
    <t>SFM-w03-vPGx-hAC-tWt-bCA-eMS-mRE-HV-ResAC-14S</t>
  </si>
  <si>
    <t>Oakland Area (CZ03)</t>
  </si>
  <si>
    <t>SFM-w04-vPGx-hAC-tWt-bCA-eMS-mRE-HV-ResAC-14S</t>
  </si>
  <si>
    <t>Sunnyvale Area (CZ04)</t>
  </si>
  <si>
    <t>SFM-w05-vPGx-hAC-tWt-bCA-eMS-mRE-HV-ResAC-14S</t>
  </si>
  <si>
    <t>Santa Maria Area (CZ05)</t>
  </si>
  <si>
    <t>SFM-w11-vPGx-hAC-tWt-bCA-eMS-mRE-HV-ResAC-14S</t>
  </si>
  <si>
    <t>Red Bluff Area (CZ11)</t>
  </si>
  <si>
    <t>SFM-w12-vPGx-hAC-tWt-bCA-eMS-mRE-HV-ResAC-14S</t>
  </si>
  <si>
    <t>Sacramento Area (CZ12)</t>
  </si>
  <si>
    <t>SFM-w13-vPGx-hAC-tWt-bCA-eMS-mRE-HV-ResAC-14S</t>
  </si>
  <si>
    <t>Fresno Area (CZ13)</t>
  </si>
  <si>
    <t>SFM-w16-vPGx-hAC-tWt-bCA-eMS-mRE-HV-ResAC-14S</t>
  </si>
  <si>
    <t>Mount Shasta Area (CZ16)</t>
  </si>
  <si>
    <t>SFM-wPGE-vEx-hAC-tWt-bCA-eMS-mRE-HV-ResAC-14S</t>
  </si>
  <si>
    <t>PG&amp;E Territory (Weighted)</t>
  </si>
  <si>
    <t>DMO-w01-vPGx-hAC-tWt-bCA-eMS-mRE-HV-ResAC-14S</t>
  </si>
  <si>
    <t>Residential - Double-Wide Mobile</t>
  </si>
  <si>
    <t>DMO-w02-vPGx-hAC-tWt-bCA-eMS-mRE-HV-ResAC-14S</t>
  </si>
  <si>
    <t>DMO-w03-vPGx-hAC-tWt-bCA-eMS-mRE-HV-ResAC-14S</t>
  </si>
  <si>
    <t>DMO-w04-vPGx-hAC-tWt-bCA-eMS-mRE-HV-ResAC-14S</t>
  </si>
  <si>
    <t>DMO-w05-vPGx-hAC-tWt-bCA-eMS-mRE-HV-ResAC-14S</t>
  </si>
  <si>
    <t>DMO-w11-vPGx-hAC-tWt-bCA-eMS-mRE-HV-ResAC-14S</t>
  </si>
  <si>
    <t>DMO-w12-vPGx-hAC-tWt-bCA-eMS-mRE-HV-ResAC-14S</t>
  </si>
  <si>
    <t>DMO-w13-vPGx-hAC-tWt-bCA-eMS-mRE-HV-ResAC-14S</t>
  </si>
  <si>
    <t>DMO-w16-vPGx-hAC-tWt-bCA-eMS-mRE-HV-ResAC-14S</t>
  </si>
  <si>
    <t>DMO-wPGE-vEx-hAC-tWt-bCA-eMS-mRE-HV-ResAC-14S</t>
  </si>
  <si>
    <t>Vintage</t>
  </si>
  <si>
    <t>DEER2008 Base Air Conditioner Tons</t>
  </si>
  <si>
    <t>DEER2008 Base Annual Air Conditioning kWh</t>
  </si>
  <si>
    <t>DEER2014/2008 Correction Factor Tons</t>
  </si>
  <si>
    <t>DEER2014/2008 Correction Factor kWh</t>
  </si>
  <si>
    <t>DEER2014 Base Air Conditioner Tons</t>
  </si>
  <si>
    <t>DEER2014 Base Annual Air Conditioning kWh</t>
  </si>
  <si>
    <t>PG&amp;E Weighted</t>
  </si>
  <si>
    <t>Peak Assumptions</t>
  </si>
  <si>
    <t>Average EER of existing units at peak</t>
  </si>
  <si>
    <t>Peak diversity factor</t>
  </si>
  <si>
    <t>Percent of operating units cycling at peak</t>
  </si>
  <si>
    <t>Savings Assumptions</t>
  </si>
  <si>
    <t>Cooling savings for systems with a PSC fan motor</t>
  </si>
  <si>
    <t>Cooling savings for systems with a high efficiency BPM fan motor</t>
  </si>
  <si>
    <t>Average AC tonnage MFM ( average of 13,000 multi family units served under the program)</t>
  </si>
  <si>
    <t>CZ 11</t>
  </si>
  <si>
    <t>CZ 12</t>
  </si>
  <si>
    <t>CZ 13</t>
  </si>
  <si>
    <t>CZ other</t>
  </si>
  <si>
    <t>CZ ave</t>
  </si>
  <si>
    <t>kWh Savings/AC, PSC</t>
  </si>
  <si>
    <t>kW Reduction/AC, PSC</t>
  </si>
  <si>
    <t>kWh Savings/AC, BPM</t>
  </si>
  <si>
    <t>kW Reduction/AC, BPM</t>
  </si>
  <si>
    <t>DEER 2008</t>
  </si>
  <si>
    <t xml:space="preserve"> Measure area (sqft)</t>
  </si>
  <si>
    <t xml:space="preserve"> Base : Annual electricity use (kWh)</t>
  </si>
  <si>
    <t xml:space="preserve"> Base : Annual electricity use - direct end use (kWh)</t>
  </si>
  <si>
    <t xml:space="preserve"> Base : Annual gas use (therm)</t>
  </si>
  <si>
    <t xml:space="preserve"> Base : Annual gas use - direct end use (therm)</t>
  </si>
  <si>
    <t xml:space="preserve"> Demand : Whole Bldg Demand 2005 peak period (kW)</t>
  </si>
  <si>
    <t xml:space="preserve"> Demand : Whole Bldg Demand 2008 peak period (kW)</t>
  </si>
  <si>
    <t xml:space="preserve"> Demand : Direct End Use Demand 2008 peak period (kW)</t>
  </si>
  <si>
    <t xml:space="preserve"> Impact : Annual electricity use (kWh)</t>
  </si>
  <si>
    <t xml:space="preserve"> Impact : Annual electricity use - direct end use (kWh)</t>
  </si>
  <si>
    <t xml:space="preserve"> Impact : Annual gas use (therm)</t>
  </si>
  <si>
    <t xml:space="preserve"> Impact : Annual gas use - direct end use (therm)</t>
  </si>
  <si>
    <t xml:space="preserve"> Base : DX Cooling EFLH (peak load base) (hours)</t>
  </si>
  <si>
    <t xml:space="preserve"> Base : DX Cooling EFLH (capacity base) (hours)</t>
  </si>
  <si>
    <t xml:space="preserve"> Impact : Annual End-Use: Elec Cooling (kWh)</t>
  </si>
  <si>
    <t xml:space="preserve"> Impact : Annual End-Use: Elec Ventilation (kWh)</t>
  </si>
  <si>
    <t xml:space="preserve"> Impact : Annual End-Use: Elec Cooling (kW)</t>
  </si>
  <si>
    <t xml:space="preserve"> Impact : Annual End-Use: Elec Ventilation (kW)</t>
  </si>
  <si>
    <t xml:space="preserve"> Impact : Annual End-Use: Gas Heating (therm)</t>
  </si>
  <si>
    <t>deer2014 database tables: EnImpact</t>
  </si>
  <si>
    <t>This file created on 4/25/2014 1:21:23 PM while connected to deeresources.net as sptviewer.</t>
  </si>
  <si>
    <t>Program/Database Description: READI v.1.0.5 ("DEER for 2014 Code Update" database, released in November of 2013.)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</si>
  <si>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</si>
  <si>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</si>
  <si>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</si>
  <si>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</si>
  <si>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</si>
  <si>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</si>
  <si>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</si>
  <si>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</si>
  <si>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</si>
  <si>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</si>
  <si>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</si>
  <si>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</si>
  <si>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</si>
  <si>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</si>
  <si>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</si>
  <si>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</si>
  <si>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ACustWBkWh</t>
  </si>
  <si>
    <t>ACustWBkW</t>
  </si>
  <si>
    <t>ACustWBtherm</t>
  </si>
  <si>
    <t>AStdEUkWh</t>
  </si>
  <si>
    <t>AStdEUkW</t>
  </si>
  <si>
    <t>AStdEUtherm</t>
  </si>
  <si>
    <t>AStdWBkWh</t>
  </si>
  <si>
    <t>AStdWBkW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</si>
  <si>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</si>
  <si>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</si>
  <si>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</si>
  <si>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</si>
  <si>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</si>
  <si>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</si>
  <si>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</si>
  <si>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</si>
  <si>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MeasureID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</si>
  <si>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</si>
  <si>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</si>
  <si>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</si>
  <si>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</si>
  <si>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</si>
  <si>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</si>
  <si>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</si>
  <si>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</si>
  <si>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RE-HV-ResAC-14S</t>
  </si>
  <si>
    <t>D13 v1.00</t>
  </si>
  <si>
    <t>PGE</t>
  </si>
  <si>
    <t>DMo</t>
  </si>
  <si>
    <t>Ex</t>
  </si>
  <si>
    <t>rDXGF</t>
  </si>
  <si>
    <t>CZ01</t>
  </si>
  <si>
    <t>None</t>
  </si>
  <si>
    <t>Residential Mobile Home</t>
  </si>
  <si>
    <t>Existing</t>
  </si>
  <si>
    <t>Arcata Area</t>
  </si>
  <si>
    <t>PG&amp;E</t>
  </si>
  <si>
    <t>14 SEER (12.15 EER) Split-System Air Conditioner</t>
  </si>
  <si>
    <t>Standard</t>
  </si>
  <si>
    <t>HV-ResAC</t>
  </si>
  <si>
    <t>14 SEER(12.15 EER) Split-System Air Conditioner</t>
  </si>
  <si>
    <t>13 SEER (11.09 EER) Split System Air Conditioner</t>
  </si>
  <si>
    <t>Measure Definition does not have Energy Impact Qualifiers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</si>
  <si>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</si>
  <si>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</si>
  <si>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</si>
  <si>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</si>
  <si>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</si>
  <si>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</si>
  <si>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</si>
  <si>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</si>
  <si>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</si>
  <si>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</si>
  <si>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</si>
  <si>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</si>
  <si>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</si>
  <si>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</si>
  <si>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</si>
  <si>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</si>
  <si>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IOU Territory</t>
  </si>
  <si>
    <t>SFm</t>
  </si>
  <si>
    <t>Residential Single Family</t>
  </si>
  <si>
    <t>DEER2014/DEER2008 Correction Factors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</si>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</sst>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"/>
    <numFmt numFmtId="166" formatCode="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/>
      <right/>
      <top/>
      <bottom style="double">
        <color rgb="FFC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" fillId="0" borderId="0"/>
  </cellStyleXfs>
  <cellXfs count="176">
    <xf numFmtId="0" fontId="0" fillId="0" borderId="0" xfId="0"/>
    <xf numFmtId="0" fontId="0" fillId="2" borderId="3" xfId="0" applyFill="1" applyBorder="1" applyAlignment="1" applyProtection="1"/>
    <xf numFmtId="0" fontId="3" fillId="0" borderId="0" xfId="0" applyFont="1"/>
    <xf numFmtId="0" fontId="0" fillId="0" borderId="0" xfId="0" applyFill="1"/>
    <xf numFmtId="0" fontId="6" fillId="0" borderId="0" xfId="0" applyFont="1" applyFill="1" applyBorder="1" applyAlignme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6" fillId="6" borderId="0" xfId="0" applyFont="1" applyFill="1"/>
    <xf numFmtId="0" fontId="6" fillId="0" borderId="0" xfId="0" applyFont="1" applyFill="1" applyBorder="1" applyAlignment="1">
      <alignment horizontal="center"/>
    </xf>
    <xf numFmtId="0" fontId="8" fillId="0" borderId="0" xfId="0" applyFont="1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6" borderId="4" xfId="0" applyFill="1" applyBorder="1"/>
    <xf numFmtId="0" fontId="5" fillId="0" borderId="0" xfId="1" applyAlignment="1">
      <alignment vertical="center"/>
    </xf>
    <xf numFmtId="0" fontId="0" fillId="0" borderId="0" xfId="0" applyAlignment="1">
      <alignment vertical="center"/>
    </xf>
    <xf numFmtId="0" fontId="2" fillId="0" borderId="10" xfId="0" applyFont="1" applyBorder="1"/>
    <xf numFmtId="0" fontId="0" fillId="0" borderId="10" xfId="0" applyBorder="1"/>
    <xf numFmtId="166" fontId="0" fillId="0" borderId="10" xfId="0" applyNumberFormat="1" applyFill="1" applyBorder="1"/>
    <xf numFmtId="0" fontId="0" fillId="0" borderId="10" xfId="0" applyFill="1" applyBorder="1"/>
    <xf numFmtId="0" fontId="2" fillId="0" borderId="10" xfId="0" applyFont="1" applyFill="1" applyBorder="1"/>
    <xf numFmtId="165" fontId="0" fillId="0" borderId="10" xfId="0" applyNumberFormat="1" applyBorder="1"/>
    <xf numFmtId="166" fontId="0" fillId="0" borderId="10" xfId="0" applyNumberFormat="1" applyBorder="1"/>
    <xf numFmtId="0" fontId="2" fillId="0" borderId="11" xfId="0" applyFont="1" applyBorder="1"/>
    <xf numFmtId="0" fontId="0" fillId="0" borderId="11" xfId="0" applyBorder="1"/>
    <xf numFmtId="0" fontId="0" fillId="0" borderId="11" xfId="0" applyFill="1" applyBorder="1"/>
    <xf numFmtId="0" fontId="2" fillId="0" borderId="11" xfId="0" applyFont="1" applyFill="1" applyBorder="1"/>
    <xf numFmtId="0" fontId="6" fillId="0" borderId="10" xfId="0" applyFont="1" applyBorder="1"/>
    <xf numFmtId="0" fontId="6" fillId="0" borderId="10" xfId="0" applyFont="1" applyFill="1" applyBorder="1"/>
    <xf numFmtId="165" fontId="6" fillId="0" borderId="10" xfId="0" applyNumberFormat="1" applyFont="1" applyBorder="1"/>
    <xf numFmtId="166" fontId="6" fillId="0" borderId="10" xfId="0" applyNumberFormat="1" applyFont="1" applyBorder="1"/>
    <xf numFmtId="0" fontId="0" fillId="0" borderId="12" xfId="0" applyFill="1" applyBorder="1" applyAlignment="1" applyProtection="1">
      <alignment horizontal="center" wrapText="1"/>
    </xf>
    <xf numFmtId="0" fontId="5" fillId="0" borderId="12" xfId="0" applyFont="1" applyFill="1" applyBorder="1" applyAlignment="1" applyProtection="1">
      <alignment horizontal="center" wrapText="1"/>
    </xf>
    <xf numFmtId="0" fontId="0" fillId="3" borderId="12" xfId="0" applyFill="1" applyBorder="1" applyAlignment="1" applyProtection="1">
      <alignment horizontal="center" wrapText="1"/>
    </xf>
    <xf numFmtId="0" fontId="0" fillId="4" borderId="12" xfId="0" applyNumberFormat="1" applyFill="1" applyBorder="1" applyAlignment="1" applyProtection="1">
      <alignment horizontal="center" wrapText="1"/>
    </xf>
    <xf numFmtId="0" fontId="0" fillId="4" borderId="12" xfId="0" applyFill="1" applyBorder="1" applyAlignment="1" applyProtection="1">
      <alignment horizontal="center" wrapText="1"/>
    </xf>
    <xf numFmtId="164" fontId="0" fillId="4" borderId="12" xfId="0" applyNumberFormat="1" applyFill="1" applyBorder="1" applyAlignment="1" applyProtection="1">
      <alignment horizontal="center" wrapText="1"/>
    </xf>
    <xf numFmtId="0" fontId="0" fillId="3" borderId="12" xfId="0" applyNumberFormat="1" applyFill="1" applyBorder="1" applyAlignment="1" applyProtection="1">
      <alignment horizontal="center" wrapText="1"/>
    </xf>
    <xf numFmtId="164" fontId="0" fillId="3" borderId="12" xfId="0" applyNumberFormat="1" applyFill="1" applyBorder="1" applyAlignment="1" applyProtection="1">
      <alignment horizontal="center" wrapText="1"/>
    </xf>
    <xf numFmtId="0" fontId="2" fillId="5" borderId="12" xfId="0" applyNumberFormat="1" applyFont="1" applyFill="1" applyBorder="1" applyAlignment="1" applyProtection="1">
      <alignment horizontal="center" wrapText="1"/>
    </xf>
    <xf numFmtId="164" fontId="0" fillId="0" borderId="12" xfId="0" applyNumberFormat="1" applyFill="1" applyBorder="1" applyAlignment="1" applyProtection="1">
      <alignment horizontal="center" wrapText="1"/>
    </xf>
    <xf numFmtId="165" fontId="0" fillId="0" borderId="10" xfId="0" applyNumberFormat="1" applyFill="1" applyBorder="1"/>
    <xf numFmtId="0" fontId="0" fillId="0" borderId="10" xfId="0" applyFont="1" applyFill="1" applyBorder="1"/>
    <xf numFmtId="0" fontId="2" fillId="0" borderId="13" xfId="0" applyFont="1" applyBorder="1"/>
    <xf numFmtId="0" fontId="0" fillId="0" borderId="13" xfId="0" applyBorder="1"/>
    <xf numFmtId="0" fontId="2" fillId="0" borderId="13" xfId="0" applyFont="1" applyFill="1" applyBorder="1"/>
    <xf numFmtId="165" fontId="0" fillId="0" borderId="13" xfId="0" applyNumberFormat="1" applyBorder="1"/>
    <xf numFmtId="166" fontId="0" fillId="0" borderId="13" xfId="0" applyNumberFormat="1" applyBorder="1"/>
    <xf numFmtId="0" fontId="0" fillId="0" borderId="13" xfId="0" applyFill="1" applyBorder="1"/>
    <xf numFmtId="165" fontId="0" fillId="0" borderId="11" xfId="0" applyNumberFormat="1" applyBorder="1"/>
    <xf numFmtId="166" fontId="0" fillId="0" borderId="11" xfId="0" applyNumberFormat="1" applyBorder="1"/>
    <xf numFmtId="0" fontId="6" fillId="0" borderId="14" xfId="0" applyFont="1" applyBorder="1"/>
    <xf numFmtId="0" fontId="6" fillId="0" borderId="15" xfId="0" applyFont="1" applyBorder="1"/>
    <xf numFmtId="0" fontId="6" fillId="0" borderId="15" xfId="0" applyFont="1" applyFill="1" applyBorder="1"/>
    <xf numFmtId="165" fontId="6" fillId="0" borderId="15" xfId="0" applyNumberFormat="1" applyFont="1" applyBorder="1"/>
    <xf numFmtId="166" fontId="6" fillId="0" borderId="15" xfId="0" applyNumberFormat="1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0" xfId="0" applyFont="1" applyFill="1" applyBorder="1"/>
    <xf numFmtId="165" fontId="6" fillId="0" borderId="20" xfId="0" applyNumberFormat="1" applyFont="1" applyBorder="1"/>
    <xf numFmtId="166" fontId="6" fillId="0" borderId="20" xfId="0" applyNumberFormat="1" applyFont="1" applyBorder="1"/>
    <xf numFmtId="0" fontId="6" fillId="0" borderId="21" xfId="0" applyFont="1" applyBorder="1"/>
    <xf numFmtId="0" fontId="0" fillId="0" borderId="22" xfId="0" applyBorder="1"/>
    <xf numFmtId="165" fontId="0" fillId="0" borderId="22" xfId="0" applyNumberFormat="1" applyBorder="1"/>
    <xf numFmtId="166" fontId="0" fillId="0" borderId="22" xfId="0" applyNumberFormat="1" applyBorder="1"/>
    <xf numFmtId="0" fontId="0" fillId="0" borderId="23" xfId="0" applyBorder="1"/>
    <xf numFmtId="0" fontId="6" fillId="0" borderId="1" xfId="0" applyFont="1" applyBorder="1"/>
    <xf numFmtId="0" fontId="6" fillId="0" borderId="0" xfId="0" applyFont="1" applyBorder="1"/>
    <xf numFmtId="0" fontId="6" fillId="0" borderId="4" xfId="0" applyFont="1" applyBorder="1"/>
    <xf numFmtId="0" fontId="2" fillId="0" borderId="0" xfId="2"/>
    <xf numFmtId="0" fontId="2" fillId="8" borderId="0" xfId="2" applyFill="1"/>
    <xf numFmtId="0" fontId="2" fillId="9" borderId="0" xfId="2" applyFill="1"/>
    <xf numFmtId="0" fontId="2" fillId="0" borderId="0" xfId="2" applyFill="1"/>
    <xf numFmtId="0" fontId="2" fillId="0" borderId="0" xfId="2" applyFont="1"/>
    <xf numFmtId="0" fontId="2" fillId="0" borderId="24" xfId="2" applyFont="1" applyBorder="1"/>
    <xf numFmtId="49" fontId="2" fillId="0" borderId="0" xfId="2" applyNumberFormat="1" applyAlignment="1">
      <alignment horizontal="center"/>
    </xf>
    <xf numFmtId="2" fontId="2" fillId="0" borderId="0" xfId="2" applyNumberFormat="1" applyAlignment="1">
      <alignment horizontal="center"/>
    </xf>
    <xf numFmtId="2" fontId="2" fillId="0" borderId="0" xfId="2" applyNumberFormat="1"/>
    <xf numFmtId="0" fontId="2" fillId="0" borderId="0" xfId="2" applyNumberFormat="1"/>
    <xf numFmtId="0" fontId="2" fillId="0" borderId="0" xfId="2" applyNumberFormat="1" applyAlignment="1">
      <alignment horizontal="center"/>
    </xf>
    <xf numFmtId="0" fontId="2" fillId="0" borderId="25" xfId="2" applyNumberFormat="1" applyBorder="1" applyAlignment="1">
      <alignment horizontal="center"/>
    </xf>
    <xf numFmtId="0" fontId="2" fillId="0" borderId="26" xfId="2" applyNumberFormat="1" applyBorder="1" applyAlignment="1">
      <alignment horizontal="center"/>
    </xf>
    <xf numFmtId="0" fontId="2" fillId="0" borderId="26" xfId="2" applyNumberFormat="1" applyBorder="1"/>
    <xf numFmtId="0" fontId="2" fillId="0" borderId="25" xfId="2" applyNumberFormat="1" applyBorder="1" applyAlignment="1">
      <alignment horizontal="center" wrapText="1"/>
    </xf>
    <xf numFmtId="0" fontId="2" fillId="0" borderId="27" xfId="2" applyNumberFormat="1" applyBorder="1" applyAlignment="1">
      <alignment horizontal="center" wrapText="1"/>
    </xf>
    <xf numFmtId="0" fontId="2" fillId="0" borderId="28" xfId="2" applyNumberFormat="1" applyBorder="1" applyAlignment="1">
      <alignment horizontal="center"/>
    </xf>
    <xf numFmtId="0" fontId="2" fillId="0" borderId="29" xfId="2" applyNumberFormat="1" applyBorder="1" applyAlignment="1">
      <alignment horizontal="center"/>
    </xf>
    <xf numFmtId="0" fontId="2" fillId="0" borderId="29" xfId="2" applyNumberFormat="1" applyBorder="1"/>
    <xf numFmtId="2" fontId="2" fillId="0" borderId="28" xfId="2" applyNumberFormat="1" applyBorder="1" applyAlignment="1">
      <alignment horizontal="center"/>
    </xf>
    <xf numFmtId="1" fontId="2" fillId="0" borderId="30" xfId="2" applyNumberFormat="1" applyBorder="1" applyAlignment="1">
      <alignment horizontal="center"/>
    </xf>
    <xf numFmtId="2" fontId="2" fillId="0" borderId="30" xfId="2" applyNumberFormat="1" applyBorder="1" applyAlignment="1">
      <alignment horizontal="center"/>
    </xf>
    <xf numFmtId="0" fontId="2" fillId="0" borderId="31" xfId="2" applyNumberFormat="1" applyBorder="1" applyAlignment="1">
      <alignment horizontal="center"/>
    </xf>
    <xf numFmtId="0" fontId="2" fillId="0" borderId="0" xfId="2" applyNumberFormat="1" applyBorder="1" applyAlignment="1">
      <alignment horizontal="center"/>
    </xf>
    <xf numFmtId="0" fontId="2" fillId="0" borderId="0" xfId="2" applyNumberFormat="1" applyBorder="1"/>
    <xf numFmtId="2" fontId="2" fillId="0" borderId="31" xfId="2" applyNumberFormat="1" applyBorder="1" applyAlignment="1">
      <alignment horizontal="center"/>
    </xf>
    <xf numFmtId="1" fontId="2" fillId="0" borderId="32" xfId="2" applyNumberFormat="1" applyBorder="1" applyAlignment="1">
      <alignment horizontal="center"/>
    </xf>
    <xf numFmtId="2" fontId="2" fillId="0" borderId="32" xfId="2" applyNumberFormat="1" applyBorder="1" applyAlignment="1">
      <alignment horizontal="center"/>
    </xf>
    <xf numFmtId="0" fontId="2" fillId="0" borderId="33" xfId="2" applyNumberFormat="1" applyBorder="1" applyAlignment="1">
      <alignment horizontal="center"/>
    </xf>
    <xf numFmtId="0" fontId="2" fillId="0" borderId="24" xfId="2" applyNumberFormat="1" applyBorder="1" applyAlignment="1">
      <alignment horizontal="center"/>
    </xf>
    <xf numFmtId="0" fontId="2" fillId="0" borderId="24" xfId="2" applyNumberFormat="1" applyBorder="1"/>
    <xf numFmtId="2" fontId="2" fillId="0" borderId="33" xfId="2" applyNumberFormat="1" applyBorder="1" applyAlignment="1">
      <alignment horizontal="center"/>
    </xf>
    <xf numFmtId="1" fontId="2" fillId="0" borderId="34" xfId="2" applyNumberFormat="1" applyBorder="1" applyAlignment="1">
      <alignment horizontal="center"/>
    </xf>
    <xf numFmtId="2" fontId="2" fillId="0" borderId="34" xfId="2" applyNumberFormat="1" applyBorder="1" applyAlignment="1">
      <alignment horizontal="center"/>
    </xf>
    <xf numFmtId="2" fontId="2" fillId="0" borderId="0" xfId="2" applyNumberFormat="1" applyAlignment="1">
      <alignment horizontal="right"/>
    </xf>
    <xf numFmtId="1" fontId="2" fillId="0" borderId="0" xfId="2" applyNumberFormat="1"/>
    <xf numFmtId="9" fontId="2" fillId="0" borderId="0" xfId="2" applyNumberFormat="1"/>
    <xf numFmtId="0" fontId="10" fillId="0" borderId="0" xfId="2" applyFont="1"/>
    <xf numFmtId="49" fontId="2" fillId="0" borderId="0" xfId="2" applyNumberFormat="1" applyAlignment="1">
      <alignment horizontal="left"/>
    </xf>
    <xf numFmtId="9" fontId="10" fillId="0" borderId="0" xfId="2" applyNumberFormat="1" applyFont="1"/>
    <xf numFmtId="0" fontId="2" fillId="0" borderId="0" xfId="2" applyAlignment="1">
      <alignment horizontal="center"/>
    </xf>
    <xf numFmtId="166" fontId="2" fillId="0" borderId="0" xfId="2" applyNumberFormat="1"/>
    <xf numFmtId="0" fontId="2" fillId="0" borderId="25" xfId="2" applyBorder="1" applyAlignment="1">
      <alignment horizontal="center"/>
    </xf>
    <xf numFmtId="0" fontId="2" fillId="0" borderId="26" xfId="2" applyBorder="1" applyAlignment="1">
      <alignment horizontal="center"/>
    </xf>
    <xf numFmtId="0" fontId="2" fillId="0" borderId="25" xfId="2" applyFont="1" applyBorder="1" applyAlignment="1">
      <alignment horizontal="center" wrapText="1"/>
    </xf>
    <xf numFmtId="0" fontId="2" fillId="0" borderId="27" xfId="2" applyFont="1" applyBorder="1" applyAlignment="1">
      <alignment horizontal="center" wrapText="1"/>
    </xf>
    <xf numFmtId="0" fontId="2" fillId="0" borderId="26" xfId="2" applyFont="1" applyBorder="1" applyAlignment="1">
      <alignment horizontal="center" wrapText="1"/>
    </xf>
    <xf numFmtId="0" fontId="2" fillId="0" borderId="28" xfId="2" applyBorder="1" applyAlignment="1">
      <alignment wrapText="1"/>
    </xf>
    <xf numFmtId="0" fontId="2" fillId="0" borderId="29" xfId="2" applyFill="1" applyBorder="1" applyAlignment="1">
      <alignment horizontal="center"/>
    </xf>
    <xf numFmtId="0" fontId="2" fillId="0" borderId="29" xfId="2" applyBorder="1"/>
    <xf numFmtId="1" fontId="2" fillId="0" borderId="28" xfId="2" applyNumberFormat="1" applyBorder="1"/>
    <xf numFmtId="2" fontId="2" fillId="0" borderId="30" xfId="2" applyNumberFormat="1" applyBorder="1"/>
    <xf numFmtId="0" fontId="2" fillId="0" borderId="31" xfId="2" applyBorder="1" applyAlignment="1">
      <alignment wrapText="1"/>
    </xf>
    <xf numFmtId="0" fontId="2" fillId="0" borderId="0" xfId="2" applyFill="1" applyBorder="1" applyAlignment="1">
      <alignment horizontal="center"/>
    </xf>
    <xf numFmtId="0" fontId="2" fillId="0" borderId="0" xfId="2" applyBorder="1"/>
    <xf numFmtId="1" fontId="2" fillId="0" borderId="31" xfId="2" applyNumberFormat="1" applyBorder="1"/>
    <xf numFmtId="2" fontId="2" fillId="0" borderId="32" xfId="2" applyNumberFormat="1" applyBorder="1"/>
    <xf numFmtId="0" fontId="2" fillId="0" borderId="33" xfId="2" applyBorder="1" applyAlignment="1">
      <alignment wrapText="1"/>
    </xf>
    <xf numFmtId="0" fontId="2" fillId="0" borderId="24" xfId="2" applyFill="1" applyBorder="1" applyAlignment="1">
      <alignment horizontal="center"/>
    </xf>
    <xf numFmtId="0" fontId="2" fillId="0" borderId="24" xfId="2" applyBorder="1"/>
    <xf numFmtId="1" fontId="2" fillId="0" borderId="33" xfId="2" applyNumberFormat="1" applyBorder="1"/>
    <xf numFmtId="2" fontId="2" fillId="0" borderId="34" xfId="2" applyNumberFormat="1" applyBorder="1"/>
    <xf numFmtId="0" fontId="1" fillId="0" borderId="0" xfId="3"/>
    <xf numFmtId="0" fontId="1" fillId="8" borderId="0" xfId="3" applyFill="1"/>
    <xf numFmtId="0" fontId="1" fillId="0" borderId="0" xfId="3" applyFill="1"/>
    <xf numFmtId="0" fontId="1" fillId="0" borderId="24" xfId="3" applyBorder="1"/>
    <xf numFmtId="14" fontId="1" fillId="0" borderId="0" xfId="3" applyNumberFormat="1"/>
    <xf numFmtId="11" fontId="1" fillId="0" borderId="0" xfId="3" applyNumberFormat="1"/>
    <xf numFmtId="14" fontId="1" fillId="0" borderId="24" xfId="3" applyNumberFormat="1" applyBorder="1"/>
    <xf numFmtId="0" fontId="1" fillId="0" borderId="25" xfId="3" applyBorder="1"/>
    <xf numFmtId="0" fontId="1" fillId="0" borderId="26" xfId="3" applyBorder="1"/>
    <xf numFmtId="0" fontId="1" fillId="0" borderId="27" xfId="3" applyBorder="1"/>
    <xf numFmtId="0" fontId="1" fillId="0" borderId="25" xfId="3" applyFont="1" applyBorder="1" applyAlignment="1">
      <alignment horizontal="center" wrapText="1"/>
    </xf>
    <xf numFmtId="0" fontId="1" fillId="0" borderId="26" xfId="3" applyFont="1" applyBorder="1" applyAlignment="1">
      <alignment horizontal="center" wrapText="1"/>
    </xf>
    <xf numFmtId="0" fontId="1" fillId="0" borderId="26" xfId="3" applyBorder="1" applyAlignment="1">
      <alignment horizontal="center"/>
    </xf>
    <xf numFmtId="0" fontId="1" fillId="0" borderId="27" xfId="3" applyBorder="1" applyAlignment="1">
      <alignment horizontal="center"/>
    </xf>
    <xf numFmtId="0" fontId="1" fillId="0" borderId="28" xfId="3" applyBorder="1" applyAlignment="1">
      <alignment horizontal="center"/>
    </xf>
    <xf numFmtId="0" fontId="1" fillId="0" borderId="29" xfId="3" applyBorder="1" applyAlignment="1">
      <alignment horizontal="center"/>
    </xf>
    <xf numFmtId="2" fontId="1" fillId="0" borderId="29" xfId="3" applyNumberFormat="1" applyBorder="1"/>
    <xf numFmtId="2" fontId="1" fillId="0" borderId="30" xfId="3" applyNumberFormat="1" applyBorder="1"/>
    <xf numFmtId="2" fontId="1" fillId="0" borderId="0" xfId="3" applyNumberFormat="1"/>
    <xf numFmtId="165" fontId="1" fillId="0" borderId="0" xfId="3" applyNumberFormat="1"/>
    <xf numFmtId="0" fontId="1" fillId="0" borderId="31" xfId="3" applyBorder="1" applyAlignment="1">
      <alignment horizontal="center"/>
    </xf>
    <xf numFmtId="0" fontId="1" fillId="0" borderId="0" xfId="3" applyBorder="1" applyAlignment="1">
      <alignment horizontal="center"/>
    </xf>
    <xf numFmtId="2" fontId="1" fillId="0" borderId="0" xfId="3" applyNumberFormat="1" applyBorder="1"/>
    <xf numFmtId="2" fontId="1" fillId="0" borderId="32" xfId="3" applyNumberFormat="1" applyBorder="1"/>
    <xf numFmtId="0" fontId="1" fillId="0" borderId="33" xfId="3" applyBorder="1" applyAlignment="1">
      <alignment horizontal="center"/>
    </xf>
    <xf numFmtId="0" fontId="1" fillId="0" borderId="24" xfId="3" applyBorder="1" applyAlignment="1">
      <alignment horizontal="center"/>
    </xf>
    <xf numFmtId="2" fontId="1" fillId="0" borderId="24" xfId="3" applyNumberFormat="1" applyBorder="1"/>
    <xf numFmtId="2" fontId="1" fillId="0" borderId="34" xfId="3" applyNumberFormat="1" applyBorder="1"/>
    <xf numFmtId="0" fontId="6" fillId="4" borderId="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2" borderId="3" xfId="0" applyFill="1" applyBorder="1" applyAlignment="1" applyProtection="1">
      <alignment horizontal="left"/>
    </xf>
    <xf numFmtId="0" fontId="2" fillId="0" borderId="9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9" xfId="0" applyBorder="1" applyAlignment="1">
      <alignment horizontal="left"/>
    </xf>
    <xf numFmtId="14" fontId="0" fillId="0" borderId="9" xfId="0" applyNumberForma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5" fillId="7" borderId="0" xfId="0" applyFont="1" applyFill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orary%20Internet%20Files\Content.Outlook\0CHIRH6H\Dual_basel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  <sheetName val="Drop dow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/>
  </sheetViews>
  <sheetFormatPr defaultRowHeight="12.75" x14ac:dyDescent="0.2"/>
  <cols>
    <col min="1" max="1" width="27" customWidth="1"/>
    <col min="2" max="2" width="13.7109375" bestFit="1" customWidth="1"/>
    <col min="3" max="3" width="16.28515625" bestFit="1" customWidth="1"/>
    <col min="4" max="4" width="13.140625" bestFit="1" customWidth="1"/>
    <col min="5" max="5" width="14" bestFit="1" customWidth="1"/>
    <col min="7" max="7" width="26.28515625" bestFit="1" customWidth="1"/>
  </cols>
  <sheetData>
    <row r="1" spans="1:7" ht="15.75" x14ac:dyDescent="0.25">
      <c r="A1" s="2" t="s">
        <v>93</v>
      </c>
      <c r="G1" s="8" t="s">
        <v>97</v>
      </c>
    </row>
    <row r="2" spans="1:7" x14ac:dyDescent="0.2">
      <c r="A2" s="5" t="s">
        <v>21</v>
      </c>
      <c r="B2" s="5" t="s">
        <v>7</v>
      </c>
      <c r="C2" s="5" t="s">
        <v>8</v>
      </c>
      <c r="D2" s="5" t="s">
        <v>9</v>
      </c>
      <c r="E2" s="5" t="s">
        <v>18</v>
      </c>
      <c r="G2" t="s">
        <v>98</v>
      </c>
    </row>
    <row r="3" spans="1:7" x14ac:dyDescent="0.2">
      <c r="A3" s="6" t="s">
        <v>22</v>
      </c>
      <c r="B3" t="s">
        <v>35</v>
      </c>
      <c r="C3" s="11" t="s">
        <v>34</v>
      </c>
      <c r="D3" t="s">
        <v>74</v>
      </c>
      <c r="E3" s="7"/>
      <c r="G3" t="s">
        <v>99</v>
      </c>
    </row>
    <row r="4" spans="1:7" x14ac:dyDescent="0.2">
      <c r="A4" s="6" t="s">
        <v>23</v>
      </c>
      <c r="B4" t="s">
        <v>37</v>
      </c>
      <c r="C4" s="12" t="s">
        <v>170</v>
      </c>
      <c r="D4" t="s">
        <v>34</v>
      </c>
      <c r="E4" s="5"/>
      <c r="G4" t="s">
        <v>100</v>
      </c>
    </row>
    <row r="5" spans="1:7" x14ac:dyDescent="0.2">
      <c r="A5" s="6" t="s">
        <v>24</v>
      </c>
      <c r="B5" t="s">
        <v>36</v>
      </c>
      <c r="C5" s="12" t="s">
        <v>171</v>
      </c>
      <c r="D5" t="s">
        <v>75</v>
      </c>
      <c r="E5" s="5"/>
      <c r="G5" t="s">
        <v>101</v>
      </c>
    </row>
    <row r="6" spans="1:7" x14ac:dyDescent="0.2">
      <c r="A6" s="10"/>
      <c r="B6" t="s">
        <v>49</v>
      </c>
      <c r="C6" s="11">
        <v>75</v>
      </c>
      <c r="D6" t="s">
        <v>76</v>
      </c>
      <c r="E6" s="5"/>
      <c r="G6" t="s">
        <v>102</v>
      </c>
    </row>
    <row r="7" spans="1:7" x14ac:dyDescent="0.2">
      <c r="A7" s="5"/>
      <c r="B7" t="s">
        <v>25</v>
      </c>
      <c r="C7" s="11">
        <v>85</v>
      </c>
      <c r="D7" t="s">
        <v>77</v>
      </c>
      <c r="E7" s="5"/>
      <c r="G7" t="s">
        <v>103</v>
      </c>
    </row>
    <row r="8" spans="1:7" x14ac:dyDescent="0.2">
      <c r="A8" s="5"/>
      <c r="B8" t="s">
        <v>38</v>
      </c>
      <c r="C8" s="11">
        <v>96</v>
      </c>
      <c r="D8" t="s">
        <v>78</v>
      </c>
      <c r="E8" s="5"/>
      <c r="G8" t="s">
        <v>104</v>
      </c>
    </row>
    <row r="9" spans="1:7" x14ac:dyDescent="0.2">
      <c r="A9" s="5"/>
      <c r="B9" t="s">
        <v>26</v>
      </c>
      <c r="C9" s="11" t="s">
        <v>72</v>
      </c>
      <c r="D9" t="s">
        <v>79</v>
      </c>
      <c r="E9" s="5"/>
      <c r="G9" t="s">
        <v>105</v>
      </c>
    </row>
    <row r="10" spans="1:7" x14ac:dyDescent="0.2">
      <c r="A10" s="5"/>
      <c r="B10" t="s">
        <v>39</v>
      </c>
      <c r="C10" s="11" t="s">
        <v>68</v>
      </c>
      <c r="D10" t="s">
        <v>80</v>
      </c>
      <c r="E10" s="5"/>
      <c r="G10" t="s">
        <v>106</v>
      </c>
    </row>
    <row r="11" spans="1:7" x14ac:dyDescent="0.2">
      <c r="A11" s="5"/>
      <c r="B11" t="s">
        <v>40</v>
      </c>
      <c r="C11" s="11" t="s">
        <v>69</v>
      </c>
      <c r="D11" t="s">
        <v>81</v>
      </c>
      <c r="E11" s="5"/>
      <c r="G11" t="s">
        <v>107</v>
      </c>
    </row>
    <row r="12" spans="1:7" x14ac:dyDescent="0.2">
      <c r="A12" s="5"/>
      <c r="B12" t="s">
        <v>41</v>
      </c>
      <c r="C12" s="11" t="s">
        <v>70</v>
      </c>
      <c r="D12" t="s">
        <v>82</v>
      </c>
      <c r="E12" s="5"/>
      <c r="G12" t="s">
        <v>108</v>
      </c>
    </row>
    <row r="13" spans="1:7" x14ac:dyDescent="0.2">
      <c r="A13" s="5"/>
      <c r="B13" t="s">
        <v>42</v>
      </c>
      <c r="C13" s="11" t="s">
        <v>71</v>
      </c>
      <c r="D13" t="s">
        <v>83</v>
      </c>
      <c r="E13" s="5"/>
      <c r="G13" t="s">
        <v>109</v>
      </c>
    </row>
    <row r="14" spans="1:7" x14ac:dyDescent="0.2">
      <c r="A14" s="5"/>
      <c r="B14" t="s">
        <v>47</v>
      </c>
      <c r="C14" s="11" t="s">
        <v>73</v>
      </c>
      <c r="D14" t="s">
        <v>84</v>
      </c>
      <c r="E14" s="5"/>
      <c r="G14" t="s">
        <v>110</v>
      </c>
    </row>
    <row r="15" spans="1:7" x14ac:dyDescent="0.2">
      <c r="A15" s="5"/>
      <c r="B15" t="s">
        <v>43</v>
      </c>
      <c r="C15" s="5"/>
      <c r="D15" t="s">
        <v>85</v>
      </c>
      <c r="E15" s="5"/>
      <c r="G15" t="s">
        <v>111</v>
      </c>
    </row>
    <row r="16" spans="1:7" x14ac:dyDescent="0.2">
      <c r="A16" s="5"/>
      <c r="B16" t="s">
        <v>67</v>
      </c>
      <c r="C16" s="5"/>
      <c r="D16" t="s">
        <v>86</v>
      </c>
      <c r="E16" s="5"/>
      <c r="G16" t="s">
        <v>112</v>
      </c>
    </row>
    <row r="17" spans="1:7" x14ac:dyDescent="0.2">
      <c r="A17" s="5"/>
      <c r="B17" t="s">
        <v>45</v>
      </c>
      <c r="C17" s="5"/>
      <c r="D17" t="s">
        <v>87</v>
      </c>
      <c r="E17" s="5"/>
      <c r="G17" t="s">
        <v>113</v>
      </c>
    </row>
    <row r="18" spans="1:7" x14ac:dyDescent="0.2">
      <c r="A18" s="5"/>
      <c r="B18" t="s">
        <v>29</v>
      </c>
      <c r="C18" s="5"/>
      <c r="D18" t="s">
        <v>88</v>
      </c>
      <c r="E18" s="5"/>
      <c r="G18" t="s">
        <v>114</v>
      </c>
    </row>
    <row r="19" spans="1:7" x14ac:dyDescent="0.2">
      <c r="A19" s="5"/>
      <c r="B19" t="s">
        <v>50</v>
      </c>
      <c r="C19" s="5"/>
      <c r="D19" t="s">
        <v>89</v>
      </c>
      <c r="E19" s="5"/>
      <c r="G19" t="s">
        <v>115</v>
      </c>
    </row>
    <row r="20" spans="1:7" x14ac:dyDescent="0.2">
      <c r="A20" s="5"/>
      <c r="B20" t="s">
        <v>30</v>
      </c>
      <c r="C20" s="5"/>
      <c r="D20" t="s">
        <v>90</v>
      </c>
      <c r="E20" s="5"/>
      <c r="G20" t="s">
        <v>116</v>
      </c>
    </row>
    <row r="21" spans="1:7" x14ac:dyDescent="0.2">
      <c r="B21" t="s">
        <v>46</v>
      </c>
      <c r="D21" t="s">
        <v>91</v>
      </c>
      <c r="G21" t="s">
        <v>117</v>
      </c>
    </row>
    <row r="22" spans="1:7" x14ac:dyDescent="0.2">
      <c r="B22" t="s">
        <v>44</v>
      </c>
      <c r="D22" t="s">
        <v>92</v>
      </c>
      <c r="G22" t="s">
        <v>118</v>
      </c>
    </row>
    <row r="23" spans="1:7" x14ac:dyDescent="0.2">
      <c r="B23" t="s">
        <v>51</v>
      </c>
      <c r="G23" t="s">
        <v>119</v>
      </c>
    </row>
    <row r="24" spans="1:7" x14ac:dyDescent="0.2">
      <c r="B24" t="s">
        <v>52</v>
      </c>
      <c r="G24" t="s">
        <v>120</v>
      </c>
    </row>
    <row r="25" spans="1:7" x14ac:dyDescent="0.2">
      <c r="B25" t="s">
        <v>66</v>
      </c>
      <c r="G25" t="s">
        <v>121</v>
      </c>
    </row>
    <row r="26" spans="1:7" x14ac:dyDescent="0.2">
      <c r="B26" t="s">
        <v>34</v>
      </c>
      <c r="G26" t="s">
        <v>122</v>
      </c>
    </row>
    <row r="27" spans="1:7" x14ac:dyDescent="0.2">
      <c r="B27" t="s">
        <v>53</v>
      </c>
      <c r="G27" t="s">
        <v>123</v>
      </c>
    </row>
    <row r="28" spans="1:7" x14ac:dyDescent="0.2">
      <c r="B28" t="s">
        <v>27</v>
      </c>
      <c r="G28" t="s">
        <v>124</v>
      </c>
    </row>
    <row r="29" spans="1:7" x14ac:dyDescent="0.2">
      <c r="B29" t="s">
        <v>28</v>
      </c>
      <c r="G29" t="s">
        <v>125</v>
      </c>
    </row>
    <row r="30" spans="1:7" x14ac:dyDescent="0.2">
      <c r="B30" t="s">
        <v>54</v>
      </c>
      <c r="G30" t="s">
        <v>126</v>
      </c>
    </row>
    <row r="31" spans="1:7" x14ac:dyDescent="0.2">
      <c r="B31" t="s">
        <v>55</v>
      </c>
      <c r="G31" t="s">
        <v>127</v>
      </c>
    </row>
    <row r="32" spans="1:7" x14ac:dyDescent="0.2">
      <c r="B32" t="s">
        <v>56</v>
      </c>
      <c r="G32" t="s">
        <v>128</v>
      </c>
    </row>
    <row r="33" spans="2:7" x14ac:dyDescent="0.2">
      <c r="B33" t="s">
        <v>61</v>
      </c>
      <c r="G33" t="s">
        <v>129</v>
      </c>
    </row>
    <row r="34" spans="2:7" x14ac:dyDescent="0.2">
      <c r="B34" t="s">
        <v>62</v>
      </c>
      <c r="G34" t="s">
        <v>130</v>
      </c>
    </row>
    <row r="35" spans="2:7" x14ac:dyDescent="0.2">
      <c r="B35" t="s">
        <v>63</v>
      </c>
      <c r="G35" t="s">
        <v>131</v>
      </c>
    </row>
    <row r="36" spans="2:7" x14ac:dyDescent="0.2">
      <c r="B36" t="s">
        <v>64</v>
      </c>
      <c r="G36" t="s">
        <v>132</v>
      </c>
    </row>
    <row r="37" spans="2:7" x14ac:dyDescent="0.2">
      <c r="B37" t="s">
        <v>65</v>
      </c>
      <c r="G37" t="s">
        <v>133</v>
      </c>
    </row>
    <row r="38" spans="2:7" x14ac:dyDescent="0.2">
      <c r="B38" t="s">
        <v>58</v>
      </c>
      <c r="G38" t="s">
        <v>134</v>
      </c>
    </row>
    <row r="39" spans="2:7" x14ac:dyDescent="0.2">
      <c r="B39" t="s">
        <v>57</v>
      </c>
      <c r="G39" t="s">
        <v>135</v>
      </c>
    </row>
    <row r="40" spans="2:7" x14ac:dyDescent="0.2">
      <c r="B40" t="s">
        <v>48</v>
      </c>
      <c r="G40" t="s">
        <v>136</v>
      </c>
    </row>
    <row r="41" spans="2:7" x14ac:dyDescent="0.2">
      <c r="B41" t="s">
        <v>59</v>
      </c>
      <c r="G41" t="s">
        <v>137</v>
      </c>
    </row>
    <row r="42" spans="2:7" x14ac:dyDescent="0.2">
      <c r="B42" t="s">
        <v>60</v>
      </c>
      <c r="G42" t="s">
        <v>138</v>
      </c>
    </row>
    <row r="43" spans="2:7" x14ac:dyDescent="0.2">
      <c r="G43" t="s">
        <v>139</v>
      </c>
    </row>
    <row r="44" spans="2:7" x14ac:dyDescent="0.2">
      <c r="G44" t="s">
        <v>140</v>
      </c>
    </row>
    <row r="45" spans="2:7" x14ac:dyDescent="0.2">
      <c r="G45" t="s">
        <v>141</v>
      </c>
    </row>
    <row r="46" spans="2:7" x14ac:dyDescent="0.2">
      <c r="G46" t="s">
        <v>142</v>
      </c>
    </row>
    <row r="47" spans="2:7" x14ac:dyDescent="0.2">
      <c r="G47" t="s">
        <v>143</v>
      </c>
    </row>
    <row r="48" spans="2:7" x14ac:dyDescent="0.2">
      <c r="G48" t="s">
        <v>144</v>
      </c>
    </row>
    <row r="49" spans="7:7" x14ac:dyDescent="0.2">
      <c r="G49" t="s">
        <v>145</v>
      </c>
    </row>
    <row r="50" spans="7:7" x14ac:dyDescent="0.2">
      <c r="G50" t="s">
        <v>146</v>
      </c>
    </row>
    <row r="51" spans="7:7" x14ac:dyDescent="0.2">
      <c r="G51" t="s">
        <v>147</v>
      </c>
    </row>
    <row r="52" spans="7:7" x14ac:dyDescent="0.2">
      <c r="G52" t="s">
        <v>148</v>
      </c>
    </row>
    <row r="53" spans="7:7" x14ac:dyDescent="0.2">
      <c r="G53" t="s">
        <v>149</v>
      </c>
    </row>
    <row r="54" spans="7:7" x14ac:dyDescent="0.2">
      <c r="G54" t="s">
        <v>150</v>
      </c>
    </row>
    <row r="55" spans="7:7" x14ac:dyDescent="0.2">
      <c r="G55" t="s">
        <v>151</v>
      </c>
    </row>
    <row r="56" spans="7:7" x14ac:dyDescent="0.2">
      <c r="G56" t="s">
        <v>151</v>
      </c>
    </row>
    <row r="57" spans="7:7" x14ac:dyDescent="0.2">
      <c r="G57" t="s">
        <v>152</v>
      </c>
    </row>
    <row r="58" spans="7:7" x14ac:dyDescent="0.2">
      <c r="G58" t="s">
        <v>152</v>
      </c>
    </row>
    <row r="59" spans="7:7" x14ac:dyDescent="0.2">
      <c r="G59" t="s">
        <v>153</v>
      </c>
    </row>
    <row r="60" spans="7:7" x14ac:dyDescent="0.2">
      <c r="G60" t="s">
        <v>153</v>
      </c>
    </row>
    <row r="61" spans="7:7" x14ac:dyDescent="0.2">
      <c r="G61" t="s">
        <v>154</v>
      </c>
    </row>
    <row r="62" spans="7:7" x14ac:dyDescent="0.2">
      <c r="G62" t="s">
        <v>155</v>
      </c>
    </row>
    <row r="63" spans="7:7" x14ac:dyDescent="0.2">
      <c r="G63" t="s">
        <v>156</v>
      </c>
    </row>
    <row r="64" spans="7:7" x14ac:dyDescent="0.2">
      <c r="G64" t="s">
        <v>157</v>
      </c>
    </row>
    <row r="65" spans="7:7" x14ac:dyDescent="0.2">
      <c r="G65" t="s">
        <v>158</v>
      </c>
    </row>
    <row r="66" spans="7:7" x14ac:dyDescent="0.2">
      <c r="G66" t="s">
        <v>159</v>
      </c>
    </row>
    <row r="67" spans="7:7" x14ac:dyDescent="0.2">
      <c r="G67" t="s">
        <v>160</v>
      </c>
    </row>
    <row r="68" spans="7:7" x14ac:dyDescent="0.2">
      <c r="G68" t="s">
        <v>161</v>
      </c>
    </row>
    <row r="69" spans="7:7" x14ac:dyDescent="0.2">
      <c r="G69" t="s">
        <v>162</v>
      </c>
    </row>
    <row r="70" spans="7:7" x14ac:dyDescent="0.2">
      <c r="G70" t="s">
        <v>163</v>
      </c>
    </row>
    <row r="71" spans="7:7" x14ac:dyDescent="0.2">
      <c r="G71" t="s">
        <v>164</v>
      </c>
    </row>
    <row r="72" spans="7:7" x14ac:dyDescent="0.2">
      <c r="G72" t="s">
        <v>165</v>
      </c>
    </row>
    <row r="73" spans="7:7" x14ac:dyDescent="0.2">
      <c r="G73" t="s">
        <v>166</v>
      </c>
    </row>
    <row r="74" spans="7:7" x14ac:dyDescent="0.2">
      <c r="G74" t="s">
        <v>167</v>
      </c>
    </row>
    <row r="75" spans="7:7" x14ac:dyDescent="0.2">
      <c r="G75" t="s">
        <v>168</v>
      </c>
    </row>
  </sheetData>
  <sortState ref="A3:E42">
    <sortCondition ref="D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"/>
  <sheetViews>
    <sheetView tabSelected="1" workbookViewId="0">
      <selection activeCell="J19" sqref="J19"/>
    </sheetView>
  </sheetViews>
  <sheetFormatPr defaultRowHeight="12.75" x14ac:dyDescent="0.2"/>
  <cols>
    <col min="2" max="2" width="17.140625" customWidth="1"/>
    <col min="3" max="3" width="39.140625" customWidth="1"/>
    <col min="4" max="4" width="10.7109375" customWidth="1"/>
    <col min="8" max="8" width="14.28515625" customWidth="1"/>
    <col min="9" max="9" width="9.28515625" bestFit="1" customWidth="1"/>
    <col min="10" max="10" width="9.5703125" bestFit="1" customWidth="1"/>
    <col min="26" max="26" width="10.5703125" customWidth="1"/>
    <col min="29" max="29" width="11.42578125" customWidth="1"/>
  </cols>
  <sheetData>
    <row r="1" spans="1:33" ht="13.5" thickBot="1" x14ac:dyDescent="0.25">
      <c r="A1" s="168" t="s">
        <v>0</v>
      </c>
      <c r="B1" s="168"/>
      <c r="C1" s="169" t="s">
        <v>236</v>
      </c>
      <c r="D1" s="170"/>
      <c r="E1" s="170"/>
      <c r="F1" s="170"/>
      <c r="G1" s="17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3.5" thickBot="1" x14ac:dyDescent="0.25">
      <c r="A2" s="168" t="s">
        <v>1</v>
      </c>
      <c r="B2" s="168"/>
      <c r="C2" s="172">
        <v>0</v>
      </c>
      <c r="D2" s="170"/>
      <c r="E2" s="170"/>
      <c r="F2" s="170"/>
      <c r="G2" s="17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13.5" thickBot="1" x14ac:dyDescent="0.25">
      <c r="A3" s="168" t="s">
        <v>2</v>
      </c>
      <c r="B3" s="168"/>
      <c r="C3" s="173">
        <v>41759</v>
      </c>
      <c r="D3" s="170"/>
      <c r="E3" s="170"/>
      <c r="F3" s="170"/>
      <c r="G3" s="17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3.5" thickBot="1" x14ac:dyDescent="0.25">
      <c r="A4" s="171" t="s">
        <v>227</v>
      </c>
      <c r="B4" s="168"/>
      <c r="C4" s="174" t="s">
        <v>233</v>
      </c>
      <c r="D4" s="170"/>
      <c r="E4" s="170"/>
      <c r="F4" s="170"/>
      <c r="G4" s="17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13.5" thickBot="1" x14ac:dyDescent="0.25">
      <c r="A5" s="171" t="s">
        <v>228</v>
      </c>
      <c r="B5" s="168"/>
      <c r="C5" s="169" t="s">
        <v>231</v>
      </c>
      <c r="D5" s="170"/>
      <c r="E5" s="170"/>
      <c r="F5" s="170"/>
      <c r="G5" s="17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3.5" thickBot="1" x14ac:dyDescent="0.25">
      <c r="A6" s="168" t="s">
        <v>3</v>
      </c>
      <c r="B6" s="168"/>
      <c r="C6" s="169" t="s">
        <v>234</v>
      </c>
      <c r="D6" s="170"/>
      <c r="E6" s="170"/>
      <c r="F6" s="170"/>
      <c r="G6" s="17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s="3" customFormat="1" ht="13.5" thickBot="1" x14ac:dyDescent="0.25">
      <c r="A7" s="1" t="s">
        <v>4</v>
      </c>
      <c r="B7" s="1"/>
      <c r="C7" s="169" t="s">
        <v>232</v>
      </c>
      <c r="D7" s="170"/>
      <c r="E7" s="170"/>
      <c r="F7" s="170"/>
      <c r="G7" s="170"/>
    </row>
    <row r="9" spans="1:33" ht="13.5" thickBot="1" x14ac:dyDescent="0.25"/>
    <row r="10" spans="1:33" ht="13.5" thickBot="1" x14ac:dyDescent="0.25">
      <c r="B10" s="5"/>
      <c r="C10" s="5"/>
      <c r="D10" s="5"/>
      <c r="E10" s="5"/>
      <c r="F10" s="5"/>
      <c r="I10" s="162" t="s">
        <v>31</v>
      </c>
      <c r="J10" s="163"/>
      <c r="K10" s="163"/>
      <c r="L10" s="163"/>
      <c r="M10" s="163"/>
      <c r="N10" s="163"/>
      <c r="O10" s="163"/>
      <c r="P10" s="164"/>
      <c r="Q10" s="165" t="s">
        <v>33</v>
      </c>
      <c r="R10" s="166"/>
      <c r="S10" s="166"/>
      <c r="T10" s="166"/>
      <c r="U10" s="166"/>
      <c r="V10" s="166"/>
      <c r="W10" s="166"/>
      <c r="X10" s="167"/>
      <c r="Y10" s="9"/>
      <c r="Z10" s="9"/>
      <c r="AA10" s="4"/>
      <c r="AB10" s="4"/>
    </row>
    <row r="11" spans="1:33" ht="76.5" x14ac:dyDescent="0.2">
      <c r="A11" s="31" t="s">
        <v>5</v>
      </c>
      <c r="B11" s="32" t="s">
        <v>169</v>
      </c>
      <c r="C11" s="31" t="s">
        <v>6</v>
      </c>
      <c r="D11" s="33" t="s">
        <v>21</v>
      </c>
      <c r="E11" s="31" t="s">
        <v>7</v>
      </c>
      <c r="F11" s="31" t="s">
        <v>8</v>
      </c>
      <c r="G11" s="31" t="s">
        <v>9</v>
      </c>
      <c r="H11" s="31" t="s">
        <v>18</v>
      </c>
      <c r="I11" s="34" t="s">
        <v>10</v>
      </c>
      <c r="J11" s="34" t="s">
        <v>11</v>
      </c>
      <c r="K11" s="34" t="s">
        <v>12</v>
      </c>
      <c r="L11" s="35" t="s">
        <v>32</v>
      </c>
      <c r="M11" s="36" t="s">
        <v>13</v>
      </c>
      <c r="N11" s="36" t="s">
        <v>14</v>
      </c>
      <c r="O11" s="36" t="s">
        <v>15</v>
      </c>
      <c r="P11" s="36" t="s">
        <v>16</v>
      </c>
      <c r="Q11" s="37" t="s">
        <v>10</v>
      </c>
      <c r="R11" s="37" t="s">
        <v>11</v>
      </c>
      <c r="S11" s="37" t="s">
        <v>12</v>
      </c>
      <c r="T11" s="33" t="s">
        <v>226</v>
      </c>
      <c r="U11" s="38" t="s">
        <v>13</v>
      </c>
      <c r="V11" s="38" t="s">
        <v>14</v>
      </c>
      <c r="W11" s="38" t="s">
        <v>15</v>
      </c>
      <c r="X11" s="38" t="s">
        <v>16</v>
      </c>
      <c r="Y11" s="39" t="s">
        <v>94</v>
      </c>
      <c r="Z11" s="39" t="s">
        <v>95</v>
      </c>
      <c r="AA11" s="39" t="s">
        <v>96</v>
      </c>
      <c r="AB11" s="40" t="s">
        <v>17</v>
      </c>
      <c r="AC11" s="31" t="s">
        <v>19</v>
      </c>
      <c r="AD11" s="31" t="s">
        <v>20</v>
      </c>
    </row>
    <row r="12" spans="1:33" x14ac:dyDescent="0.2">
      <c r="A12" s="16" t="s">
        <v>235</v>
      </c>
      <c r="B12" s="16" t="s">
        <v>238</v>
      </c>
      <c r="C12" s="16" t="s">
        <v>237</v>
      </c>
      <c r="D12" s="16" t="s">
        <v>239</v>
      </c>
      <c r="E12" s="17" t="s">
        <v>57</v>
      </c>
      <c r="F12" s="16" t="s">
        <v>240</v>
      </c>
      <c r="G12" s="17" t="s">
        <v>75</v>
      </c>
      <c r="H12" s="16" t="s">
        <v>229</v>
      </c>
      <c r="I12" s="41">
        <v>0.19812408000000004</v>
      </c>
      <c r="J12" s="18">
        <v>5.3152594851107642</v>
      </c>
      <c r="K12" s="19">
        <v>0</v>
      </c>
      <c r="L12" s="19">
        <v>10</v>
      </c>
      <c r="M12" s="19">
        <v>0</v>
      </c>
      <c r="N12" s="19">
        <v>98.5</v>
      </c>
      <c r="O12" s="19">
        <v>50</v>
      </c>
      <c r="P12" s="19">
        <v>98.5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41">
        <v>0.19812408000000004</v>
      </c>
      <c r="Z12" s="18">
        <v>5.3152594851107642</v>
      </c>
      <c r="AA12" s="19">
        <v>0</v>
      </c>
      <c r="AB12" s="19">
        <v>0.78</v>
      </c>
      <c r="AC12" s="20" t="s">
        <v>230</v>
      </c>
      <c r="AD12" s="20">
        <v>1</v>
      </c>
      <c r="AE12" s="3"/>
      <c r="AF12" s="3"/>
    </row>
    <row r="13" spans="1:33" x14ac:dyDescent="0.2">
      <c r="A13" s="16" t="s">
        <v>235</v>
      </c>
      <c r="B13" s="16" t="s">
        <v>238</v>
      </c>
      <c r="C13" s="16" t="s">
        <v>237</v>
      </c>
      <c r="D13" s="17" t="s">
        <v>239</v>
      </c>
      <c r="E13" s="16" t="s">
        <v>57</v>
      </c>
      <c r="F13" s="17" t="s">
        <v>240</v>
      </c>
      <c r="G13" s="16" t="s">
        <v>76</v>
      </c>
      <c r="H13" s="17" t="s">
        <v>229</v>
      </c>
      <c r="I13" s="21">
        <v>0.30342589200000003</v>
      </c>
      <c r="J13" s="18">
        <v>64.532311207512819</v>
      </c>
      <c r="K13" s="19">
        <v>0</v>
      </c>
      <c r="L13" s="19">
        <v>10</v>
      </c>
      <c r="M13" s="19">
        <v>0</v>
      </c>
      <c r="N13" s="19">
        <v>98.5</v>
      </c>
      <c r="O13" s="19">
        <v>50</v>
      </c>
      <c r="P13" s="19">
        <v>98.5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21">
        <v>0.30342589200000003</v>
      </c>
      <c r="Z13" s="18">
        <v>64.532311207512819</v>
      </c>
      <c r="AA13" s="19">
        <v>0</v>
      </c>
      <c r="AB13" s="19">
        <v>0.78</v>
      </c>
      <c r="AC13" s="19" t="s">
        <v>230</v>
      </c>
      <c r="AD13" s="19">
        <v>1</v>
      </c>
      <c r="AE13" s="3"/>
      <c r="AF13" s="3"/>
      <c r="AG13" s="3"/>
    </row>
    <row r="14" spans="1:33" x14ac:dyDescent="0.2">
      <c r="A14" s="16" t="s">
        <v>235</v>
      </c>
      <c r="B14" s="16" t="s">
        <v>238</v>
      </c>
      <c r="C14" s="16" t="s">
        <v>237</v>
      </c>
      <c r="D14" s="17" t="s">
        <v>239</v>
      </c>
      <c r="E14" s="20" t="s">
        <v>57</v>
      </c>
      <c r="F14" s="17" t="s">
        <v>240</v>
      </c>
      <c r="G14" s="20" t="s">
        <v>77</v>
      </c>
      <c r="H14" s="17" t="s">
        <v>229</v>
      </c>
      <c r="I14" s="21">
        <v>0.26800342799999999</v>
      </c>
      <c r="J14" s="22">
        <v>22.764235200152616</v>
      </c>
      <c r="K14" s="17">
        <v>0</v>
      </c>
      <c r="L14" s="17">
        <v>10</v>
      </c>
      <c r="M14" s="17">
        <v>0</v>
      </c>
      <c r="N14" s="19">
        <v>98.5</v>
      </c>
      <c r="O14" s="19">
        <v>50</v>
      </c>
      <c r="P14" s="19">
        <v>98.5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21">
        <v>0.26800342799999999</v>
      </c>
      <c r="Z14" s="22">
        <v>22.764235200152616</v>
      </c>
      <c r="AA14" s="17">
        <v>0</v>
      </c>
      <c r="AB14" s="17">
        <v>0.78</v>
      </c>
      <c r="AC14" s="17" t="s">
        <v>230</v>
      </c>
      <c r="AD14" s="17">
        <v>1</v>
      </c>
    </row>
    <row r="15" spans="1:33" x14ac:dyDescent="0.2">
      <c r="A15" s="16" t="s">
        <v>235</v>
      </c>
      <c r="B15" s="16" t="s">
        <v>238</v>
      </c>
      <c r="C15" s="16" t="s">
        <v>237</v>
      </c>
      <c r="D15" s="17" t="s">
        <v>239</v>
      </c>
      <c r="E15" s="20" t="s">
        <v>57</v>
      </c>
      <c r="F15" s="17" t="s">
        <v>240</v>
      </c>
      <c r="G15" s="17" t="s">
        <v>78</v>
      </c>
      <c r="H15" s="17" t="s">
        <v>229</v>
      </c>
      <c r="I15" s="21">
        <v>0.26002746000000004</v>
      </c>
      <c r="J15" s="22">
        <v>95.480743018709475</v>
      </c>
      <c r="K15" s="17">
        <v>0</v>
      </c>
      <c r="L15" s="17">
        <v>10</v>
      </c>
      <c r="M15" s="17">
        <v>0</v>
      </c>
      <c r="N15" s="19">
        <v>98.5</v>
      </c>
      <c r="O15" s="19">
        <v>50</v>
      </c>
      <c r="P15" s="19">
        <v>98.5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21">
        <v>0.26002746000000004</v>
      </c>
      <c r="Z15" s="22">
        <v>95.480743018709475</v>
      </c>
      <c r="AA15" s="17">
        <v>0</v>
      </c>
      <c r="AB15" s="17">
        <v>0.78</v>
      </c>
      <c r="AC15" s="17" t="s">
        <v>230</v>
      </c>
      <c r="AD15" s="17">
        <v>1</v>
      </c>
    </row>
    <row r="16" spans="1:33" ht="13.5" thickBot="1" x14ac:dyDescent="0.25">
      <c r="A16" s="43" t="s">
        <v>235</v>
      </c>
      <c r="B16" s="43" t="s">
        <v>238</v>
      </c>
      <c r="C16" s="43" t="s">
        <v>237</v>
      </c>
      <c r="D16" s="44" t="s">
        <v>239</v>
      </c>
      <c r="E16" s="45" t="s">
        <v>57</v>
      </c>
      <c r="F16" s="44" t="s">
        <v>240</v>
      </c>
      <c r="G16" s="44" t="s">
        <v>79</v>
      </c>
      <c r="H16" s="44" t="s">
        <v>229</v>
      </c>
      <c r="I16" s="46">
        <v>0.28279666800000003</v>
      </c>
      <c r="J16" s="47">
        <v>12.376255559648419</v>
      </c>
      <c r="K16" s="44">
        <v>0</v>
      </c>
      <c r="L16" s="44">
        <v>10</v>
      </c>
      <c r="M16" s="44">
        <v>0</v>
      </c>
      <c r="N16" s="48">
        <v>98.5</v>
      </c>
      <c r="O16" s="48">
        <v>50</v>
      </c>
      <c r="P16" s="48">
        <v>98.5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6">
        <v>0.28279666800000003</v>
      </c>
      <c r="Z16" s="47">
        <v>12.376255559648419</v>
      </c>
      <c r="AA16" s="44">
        <v>0</v>
      </c>
      <c r="AB16" s="44">
        <v>0.78</v>
      </c>
      <c r="AC16" s="44" t="s">
        <v>230</v>
      </c>
      <c r="AD16" s="44">
        <v>1</v>
      </c>
    </row>
    <row r="17" spans="1:30" s="5" customFormat="1" x14ac:dyDescent="0.2">
      <c r="A17" s="51" t="s">
        <v>235</v>
      </c>
      <c r="B17" s="52" t="s">
        <v>238</v>
      </c>
      <c r="C17" s="52" t="s">
        <v>237</v>
      </c>
      <c r="D17" s="52" t="s">
        <v>239</v>
      </c>
      <c r="E17" s="53" t="s">
        <v>57</v>
      </c>
      <c r="F17" s="52" t="s">
        <v>240</v>
      </c>
      <c r="G17" s="52" t="s">
        <v>85</v>
      </c>
      <c r="H17" s="52" t="s">
        <v>229</v>
      </c>
      <c r="I17" s="54">
        <v>0.32465664</v>
      </c>
      <c r="J17" s="55">
        <v>243.34203906948963</v>
      </c>
      <c r="K17" s="52">
        <v>0</v>
      </c>
      <c r="L17" s="52">
        <v>10</v>
      </c>
      <c r="M17" s="52">
        <v>0</v>
      </c>
      <c r="N17" s="53">
        <v>98.5</v>
      </c>
      <c r="O17" s="53">
        <v>50</v>
      </c>
      <c r="P17" s="53">
        <v>98.5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4">
        <v>0.32465664</v>
      </c>
      <c r="Z17" s="55">
        <v>243.34203906948963</v>
      </c>
      <c r="AA17" s="52">
        <v>0</v>
      </c>
      <c r="AB17" s="52">
        <v>0.78</v>
      </c>
      <c r="AC17" s="52" t="s">
        <v>230</v>
      </c>
      <c r="AD17" s="56">
        <v>1</v>
      </c>
    </row>
    <row r="18" spans="1:30" s="5" customFormat="1" x14ac:dyDescent="0.2">
      <c r="A18" s="57" t="s">
        <v>235</v>
      </c>
      <c r="B18" s="27" t="s">
        <v>238</v>
      </c>
      <c r="C18" s="27" t="s">
        <v>237</v>
      </c>
      <c r="D18" s="27" t="s">
        <v>239</v>
      </c>
      <c r="E18" s="28" t="s">
        <v>57</v>
      </c>
      <c r="F18" s="27" t="s">
        <v>240</v>
      </c>
      <c r="G18" s="27" t="s">
        <v>86</v>
      </c>
      <c r="H18" s="27" t="s">
        <v>229</v>
      </c>
      <c r="I18" s="29">
        <v>0.30711819600000001</v>
      </c>
      <c r="J18" s="30">
        <v>149.8282963543505</v>
      </c>
      <c r="K18" s="27">
        <v>0</v>
      </c>
      <c r="L18" s="27">
        <v>10</v>
      </c>
      <c r="M18" s="27">
        <v>0</v>
      </c>
      <c r="N18" s="28">
        <v>98.5</v>
      </c>
      <c r="O18" s="28">
        <v>50</v>
      </c>
      <c r="P18" s="28">
        <v>98.5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9">
        <v>0.30711819600000001</v>
      </c>
      <c r="Z18" s="30">
        <v>149.8282963543505</v>
      </c>
      <c r="AA18" s="27">
        <v>0</v>
      </c>
      <c r="AB18" s="27">
        <v>0.78</v>
      </c>
      <c r="AC18" s="27" t="s">
        <v>230</v>
      </c>
      <c r="AD18" s="58">
        <v>1</v>
      </c>
    </row>
    <row r="19" spans="1:30" s="5" customFormat="1" ht="13.5" thickBot="1" x14ac:dyDescent="0.25">
      <c r="A19" s="59" t="s">
        <v>235</v>
      </c>
      <c r="B19" s="60" t="s">
        <v>238</v>
      </c>
      <c r="C19" s="60" t="s">
        <v>237</v>
      </c>
      <c r="D19" s="60" t="s">
        <v>239</v>
      </c>
      <c r="E19" s="61" t="s">
        <v>57</v>
      </c>
      <c r="F19" s="60" t="s">
        <v>240</v>
      </c>
      <c r="G19" s="60" t="s">
        <v>87</v>
      </c>
      <c r="H19" s="60" t="s">
        <v>229</v>
      </c>
      <c r="I19" s="62">
        <v>0.31397704800000004</v>
      </c>
      <c r="J19" s="63">
        <v>280.1654879580268</v>
      </c>
      <c r="K19" s="60">
        <v>0</v>
      </c>
      <c r="L19" s="60">
        <v>10</v>
      </c>
      <c r="M19" s="60">
        <v>0</v>
      </c>
      <c r="N19" s="61">
        <v>98.5</v>
      </c>
      <c r="O19" s="61">
        <v>50</v>
      </c>
      <c r="P19" s="61">
        <v>98.5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62">
        <v>0.31397704800000004</v>
      </c>
      <c r="Z19" s="63">
        <v>280.1654879580268</v>
      </c>
      <c r="AA19" s="60">
        <v>0</v>
      </c>
      <c r="AB19" s="60">
        <v>0.78</v>
      </c>
      <c r="AC19" s="60" t="s">
        <v>230</v>
      </c>
      <c r="AD19" s="64">
        <v>1</v>
      </c>
    </row>
    <row r="20" spans="1:30" x14ac:dyDescent="0.2">
      <c r="A20" s="23" t="s">
        <v>235</v>
      </c>
      <c r="B20" s="23" t="s">
        <v>238</v>
      </c>
      <c r="C20" s="23" t="s">
        <v>237</v>
      </c>
      <c r="D20" s="24" t="s">
        <v>239</v>
      </c>
      <c r="E20" s="26" t="s">
        <v>57</v>
      </c>
      <c r="F20" s="24" t="s">
        <v>240</v>
      </c>
      <c r="G20" s="24" t="s">
        <v>90</v>
      </c>
      <c r="H20" s="24" t="s">
        <v>229</v>
      </c>
      <c r="I20" s="49">
        <v>0.29324803200000005</v>
      </c>
      <c r="J20" s="50">
        <v>110.29670817494733</v>
      </c>
      <c r="K20" s="24">
        <v>0</v>
      </c>
      <c r="L20" s="24">
        <v>10</v>
      </c>
      <c r="M20" s="24">
        <v>0</v>
      </c>
      <c r="N20" s="25">
        <v>98.5</v>
      </c>
      <c r="O20" s="25">
        <v>50</v>
      </c>
      <c r="P20" s="25">
        <v>98.5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49">
        <v>0.29324803200000005</v>
      </c>
      <c r="Z20" s="50">
        <v>110.29670817494733</v>
      </c>
      <c r="AA20" s="24">
        <v>0</v>
      </c>
      <c r="AB20" s="24">
        <v>0.78</v>
      </c>
      <c r="AC20" s="24" t="s">
        <v>230</v>
      </c>
      <c r="AD20" s="24">
        <v>1</v>
      </c>
    </row>
    <row r="21" spans="1:30" x14ac:dyDescent="0.2">
      <c r="A21" s="17" t="s">
        <v>235</v>
      </c>
      <c r="B21" s="17" t="s">
        <v>238</v>
      </c>
      <c r="C21" s="17" t="s">
        <v>237</v>
      </c>
      <c r="D21" s="17" t="s">
        <v>239</v>
      </c>
      <c r="E21" s="17" t="s">
        <v>57</v>
      </c>
      <c r="F21" s="17" t="s">
        <v>240</v>
      </c>
      <c r="G21" s="42" t="s">
        <v>74</v>
      </c>
      <c r="H21" s="17" t="s">
        <v>229</v>
      </c>
      <c r="I21" s="21">
        <v>0.30227828400000001</v>
      </c>
      <c r="J21" s="22">
        <v>166.21964704199277</v>
      </c>
      <c r="K21" s="17">
        <v>0</v>
      </c>
      <c r="L21" s="17">
        <v>10</v>
      </c>
      <c r="M21" s="17">
        <v>0</v>
      </c>
      <c r="N21" s="17">
        <v>98.5</v>
      </c>
      <c r="O21" s="17">
        <v>50</v>
      </c>
      <c r="P21" s="17">
        <v>98.5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21">
        <v>0.30227828400000001</v>
      </c>
      <c r="Z21" s="22">
        <v>166.21964704199277</v>
      </c>
      <c r="AA21" s="17">
        <v>0</v>
      </c>
      <c r="AB21" s="17">
        <v>0.78</v>
      </c>
      <c r="AC21" s="17" t="s">
        <v>230</v>
      </c>
      <c r="AD21" s="17">
        <v>1</v>
      </c>
    </row>
    <row r="22" spans="1:30" x14ac:dyDescent="0.2">
      <c r="A22" s="17" t="s">
        <v>235</v>
      </c>
      <c r="B22" s="17" t="s">
        <v>238</v>
      </c>
      <c r="C22" s="17" t="s">
        <v>237</v>
      </c>
      <c r="D22" s="17" t="s">
        <v>239</v>
      </c>
      <c r="E22" s="17" t="s">
        <v>49</v>
      </c>
      <c r="F22" s="17" t="s">
        <v>240</v>
      </c>
      <c r="G22" s="17" t="s">
        <v>75</v>
      </c>
      <c r="H22" s="17" t="s">
        <v>229</v>
      </c>
      <c r="I22" s="21">
        <v>0.3232697160000001</v>
      </c>
      <c r="J22" s="22">
        <v>29.873948637428139</v>
      </c>
      <c r="K22" s="17">
        <v>0</v>
      </c>
      <c r="L22" s="17">
        <v>10</v>
      </c>
      <c r="M22" s="17">
        <v>0</v>
      </c>
      <c r="N22" s="17">
        <v>98.5</v>
      </c>
      <c r="O22" s="17">
        <v>50</v>
      </c>
      <c r="P22" s="17">
        <v>98.5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21">
        <v>0.3232697160000001</v>
      </c>
      <c r="Z22" s="22">
        <v>29.873948637428139</v>
      </c>
      <c r="AA22" s="17">
        <v>0</v>
      </c>
      <c r="AB22" s="17">
        <v>0.78</v>
      </c>
      <c r="AC22" s="17" t="s">
        <v>230</v>
      </c>
      <c r="AD22" s="17">
        <v>1</v>
      </c>
    </row>
    <row r="23" spans="1:30" x14ac:dyDescent="0.2">
      <c r="A23" s="17" t="s">
        <v>235</v>
      </c>
      <c r="B23" s="17" t="s">
        <v>238</v>
      </c>
      <c r="C23" s="17" t="s">
        <v>237</v>
      </c>
      <c r="D23" s="17" t="s">
        <v>239</v>
      </c>
      <c r="E23" s="17" t="s">
        <v>49</v>
      </c>
      <c r="F23" s="17" t="s">
        <v>240</v>
      </c>
      <c r="G23" s="17" t="s">
        <v>76</v>
      </c>
      <c r="H23" s="17" t="s">
        <v>229</v>
      </c>
      <c r="I23" s="21">
        <v>0.32318008800000003</v>
      </c>
      <c r="J23" s="22">
        <v>229.46497750533163</v>
      </c>
      <c r="K23" s="17">
        <v>0</v>
      </c>
      <c r="L23" s="17">
        <v>10</v>
      </c>
      <c r="M23" s="17">
        <v>0</v>
      </c>
      <c r="N23" s="17">
        <v>98.5</v>
      </c>
      <c r="O23" s="17">
        <v>50</v>
      </c>
      <c r="P23" s="17">
        <v>98.5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21">
        <v>0.32318008800000003</v>
      </c>
      <c r="Z23" s="22">
        <v>229.46497750533163</v>
      </c>
      <c r="AA23" s="17">
        <v>0</v>
      </c>
      <c r="AB23" s="17">
        <v>0.78</v>
      </c>
      <c r="AC23" s="17" t="s">
        <v>230</v>
      </c>
      <c r="AD23" s="17">
        <v>1</v>
      </c>
    </row>
    <row r="24" spans="1:30" x14ac:dyDescent="0.2">
      <c r="A24" s="17" t="s">
        <v>235</v>
      </c>
      <c r="B24" s="17" t="s">
        <v>238</v>
      </c>
      <c r="C24" s="17" t="s">
        <v>237</v>
      </c>
      <c r="D24" s="17" t="s">
        <v>239</v>
      </c>
      <c r="E24" s="17" t="s">
        <v>49</v>
      </c>
      <c r="F24" s="17" t="s">
        <v>240</v>
      </c>
      <c r="G24" s="17" t="s">
        <v>77</v>
      </c>
      <c r="H24" s="17" t="s">
        <v>229</v>
      </c>
      <c r="I24" s="21">
        <v>0.32316530399999999</v>
      </c>
      <c r="J24" s="22">
        <v>118.4470845905242</v>
      </c>
      <c r="K24" s="17">
        <v>0</v>
      </c>
      <c r="L24" s="17">
        <v>10</v>
      </c>
      <c r="M24" s="17">
        <v>0</v>
      </c>
      <c r="N24" s="17">
        <v>98.5</v>
      </c>
      <c r="O24" s="17">
        <v>50</v>
      </c>
      <c r="P24" s="17">
        <v>98.5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21">
        <v>0.32316530399999999</v>
      </c>
      <c r="Z24" s="22">
        <v>118.4470845905242</v>
      </c>
      <c r="AA24" s="17">
        <v>0</v>
      </c>
      <c r="AB24" s="17">
        <v>0.78</v>
      </c>
      <c r="AC24" s="17" t="s">
        <v>230</v>
      </c>
      <c r="AD24" s="17">
        <v>1</v>
      </c>
    </row>
    <row r="25" spans="1:30" x14ac:dyDescent="0.2">
      <c r="A25" s="17" t="s">
        <v>235</v>
      </c>
      <c r="B25" s="17" t="s">
        <v>238</v>
      </c>
      <c r="C25" s="17" t="s">
        <v>237</v>
      </c>
      <c r="D25" s="17" t="s">
        <v>239</v>
      </c>
      <c r="E25" s="17" t="s">
        <v>49</v>
      </c>
      <c r="F25" s="17" t="s">
        <v>240</v>
      </c>
      <c r="G25" s="17" t="s">
        <v>78</v>
      </c>
      <c r="H25" s="17" t="s">
        <v>229</v>
      </c>
      <c r="I25" s="21">
        <v>0.32319210000000004</v>
      </c>
      <c r="J25" s="22">
        <v>278.55739408437552</v>
      </c>
      <c r="K25" s="17">
        <v>0</v>
      </c>
      <c r="L25" s="17">
        <v>10</v>
      </c>
      <c r="M25" s="17">
        <v>0</v>
      </c>
      <c r="N25" s="17">
        <v>98.5</v>
      </c>
      <c r="O25" s="17">
        <v>50</v>
      </c>
      <c r="P25" s="17">
        <v>98.5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21">
        <v>0.32319210000000004</v>
      </c>
      <c r="Z25" s="22">
        <v>278.55739408437552</v>
      </c>
      <c r="AA25" s="17">
        <v>0</v>
      </c>
      <c r="AB25" s="17">
        <v>0.78</v>
      </c>
      <c r="AC25" s="17" t="s">
        <v>230</v>
      </c>
      <c r="AD25" s="17">
        <v>1</v>
      </c>
    </row>
    <row r="26" spans="1:30" ht="13.5" thickBot="1" x14ac:dyDescent="0.25">
      <c r="A26" s="44" t="s">
        <v>235</v>
      </c>
      <c r="B26" s="44" t="s">
        <v>238</v>
      </c>
      <c r="C26" s="44" t="s">
        <v>237</v>
      </c>
      <c r="D26" s="44" t="s">
        <v>239</v>
      </c>
      <c r="E26" s="44" t="s">
        <v>49</v>
      </c>
      <c r="F26" s="44" t="s">
        <v>240</v>
      </c>
      <c r="G26" s="44" t="s">
        <v>79</v>
      </c>
      <c r="H26" s="44" t="s">
        <v>229</v>
      </c>
      <c r="I26" s="46">
        <v>0.32322444</v>
      </c>
      <c r="J26" s="47">
        <v>119.47877489838856</v>
      </c>
      <c r="K26" s="44">
        <v>0</v>
      </c>
      <c r="L26" s="44">
        <v>10</v>
      </c>
      <c r="M26" s="44">
        <v>0</v>
      </c>
      <c r="N26" s="44">
        <v>98.5</v>
      </c>
      <c r="O26" s="44">
        <v>50</v>
      </c>
      <c r="P26" s="44">
        <v>98.5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6">
        <v>0.32322444</v>
      </c>
      <c r="Z26" s="47">
        <v>119.47877489838856</v>
      </c>
      <c r="AA26" s="44">
        <v>0</v>
      </c>
      <c r="AB26" s="44">
        <v>0.78</v>
      </c>
      <c r="AC26" s="44" t="s">
        <v>230</v>
      </c>
      <c r="AD26" s="44">
        <v>1</v>
      </c>
    </row>
    <row r="27" spans="1:30" s="5" customFormat="1" x14ac:dyDescent="0.2">
      <c r="A27" s="51" t="s">
        <v>235</v>
      </c>
      <c r="B27" s="52" t="s">
        <v>238</v>
      </c>
      <c r="C27" s="52" t="s">
        <v>237</v>
      </c>
      <c r="D27" s="52" t="s">
        <v>239</v>
      </c>
      <c r="E27" s="52" t="s">
        <v>49</v>
      </c>
      <c r="F27" s="52" t="s">
        <v>240</v>
      </c>
      <c r="G27" s="52" t="s">
        <v>85</v>
      </c>
      <c r="H27" s="52" t="s">
        <v>229</v>
      </c>
      <c r="I27" s="54">
        <v>0.32320595999999996</v>
      </c>
      <c r="J27" s="55">
        <v>553.76167099977147</v>
      </c>
      <c r="K27" s="52">
        <v>0</v>
      </c>
      <c r="L27" s="52">
        <v>10</v>
      </c>
      <c r="M27" s="52">
        <v>0</v>
      </c>
      <c r="N27" s="52">
        <v>98.5</v>
      </c>
      <c r="O27" s="52">
        <v>50</v>
      </c>
      <c r="P27" s="52">
        <v>98.5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4">
        <v>0.32320595999999996</v>
      </c>
      <c r="Z27" s="55">
        <v>553.76167099977147</v>
      </c>
      <c r="AA27" s="52">
        <v>0</v>
      </c>
      <c r="AB27" s="52">
        <v>0.78</v>
      </c>
      <c r="AC27" s="52" t="s">
        <v>230</v>
      </c>
      <c r="AD27" s="56">
        <v>1</v>
      </c>
    </row>
    <row r="28" spans="1:30" s="5" customFormat="1" x14ac:dyDescent="0.2">
      <c r="A28" s="57" t="s">
        <v>235</v>
      </c>
      <c r="B28" s="27" t="s">
        <v>238</v>
      </c>
      <c r="C28" s="27" t="s">
        <v>237</v>
      </c>
      <c r="D28" s="27" t="s">
        <v>239</v>
      </c>
      <c r="E28" s="27" t="s">
        <v>49</v>
      </c>
      <c r="F28" s="27" t="s">
        <v>240</v>
      </c>
      <c r="G28" s="27" t="s">
        <v>86</v>
      </c>
      <c r="H28" s="27" t="s">
        <v>229</v>
      </c>
      <c r="I28" s="29">
        <v>0.32318378400000003</v>
      </c>
      <c r="J28" s="30">
        <v>408.36411214123041</v>
      </c>
      <c r="K28" s="27">
        <v>0</v>
      </c>
      <c r="L28" s="27">
        <v>10</v>
      </c>
      <c r="M28" s="27">
        <v>0</v>
      </c>
      <c r="N28" s="27">
        <v>98.5</v>
      </c>
      <c r="O28" s="27">
        <v>50</v>
      </c>
      <c r="P28" s="27">
        <v>98.5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9">
        <v>0.32318378400000003</v>
      </c>
      <c r="Z28" s="30">
        <v>408.36411214123041</v>
      </c>
      <c r="AA28" s="27">
        <v>0</v>
      </c>
      <c r="AB28" s="27">
        <v>0.78</v>
      </c>
      <c r="AC28" s="27" t="s">
        <v>230</v>
      </c>
      <c r="AD28" s="58">
        <v>1</v>
      </c>
    </row>
    <row r="29" spans="1:30" s="5" customFormat="1" ht="13.5" thickBot="1" x14ac:dyDescent="0.25">
      <c r="A29" s="59" t="s">
        <v>235</v>
      </c>
      <c r="B29" s="60" t="s">
        <v>238</v>
      </c>
      <c r="C29" s="60" t="s">
        <v>237</v>
      </c>
      <c r="D29" s="60" t="s">
        <v>239</v>
      </c>
      <c r="E29" s="60" t="s">
        <v>49</v>
      </c>
      <c r="F29" s="60" t="s">
        <v>240</v>
      </c>
      <c r="G29" s="60" t="s">
        <v>87</v>
      </c>
      <c r="H29" s="60" t="s">
        <v>229</v>
      </c>
      <c r="I29" s="62">
        <v>0.32316253200000006</v>
      </c>
      <c r="J29" s="63">
        <v>591.99976429049434</v>
      </c>
      <c r="K29" s="60">
        <v>0</v>
      </c>
      <c r="L29" s="60">
        <v>10</v>
      </c>
      <c r="M29" s="60">
        <v>0</v>
      </c>
      <c r="N29" s="60">
        <v>98.5</v>
      </c>
      <c r="O29" s="60">
        <v>50</v>
      </c>
      <c r="P29" s="60">
        <v>98.5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2">
        <v>0.32316253200000006</v>
      </c>
      <c r="Z29" s="63">
        <v>591.99976429049434</v>
      </c>
      <c r="AA29" s="60">
        <v>0</v>
      </c>
      <c r="AB29" s="60">
        <v>0.78</v>
      </c>
      <c r="AC29" s="60" t="s">
        <v>230</v>
      </c>
      <c r="AD29" s="64">
        <v>1</v>
      </c>
    </row>
    <row r="30" spans="1:30" x14ac:dyDescent="0.2">
      <c r="A30" s="24" t="s">
        <v>235</v>
      </c>
      <c r="B30" s="24" t="s">
        <v>238</v>
      </c>
      <c r="C30" s="24" t="s">
        <v>237</v>
      </c>
      <c r="D30" s="24" t="s">
        <v>239</v>
      </c>
      <c r="E30" s="24" t="s">
        <v>49</v>
      </c>
      <c r="F30" s="24" t="s">
        <v>240</v>
      </c>
      <c r="G30" s="24" t="s">
        <v>90</v>
      </c>
      <c r="H30" s="24" t="s">
        <v>229</v>
      </c>
      <c r="I30" s="49">
        <v>0.32322166800000002</v>
      </c>
      <c r="J30" s="50">
        <v>273.80437516390197</v>
      </c>
      <c r="K30" s="24">
        <v>0</v>
      </c>
      <c r="L30" s="24">
        <v>10</v>
      </c>
      <c r="M30" s="24">
        <v>0</v>
      </c>
      <c r="N30" s="24">
        <v>98.5</v>
      </c>
      <c r="O30" s="24">
        <v>50</v>
      </c>
      <c r="P30" s="24">
        <v>98.5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49">
        <v>0.32322166800000002</v>
      </c>
      <c r="Z30" s="50">
        <v>273.80437516390197</v>
      </c>
      <c r="AA30" s="24">
        <v>0</v>
      </c>
      <c r="AB30" s="24">
        <v>0.78</v>
      </c>
      <c r="AC30" s="24" t="s">
        <v>230</v>
      </c>
      <c r="AD30" s="24">
        <v>1</v>
      </c>
    </row>
    <row r="31" spans="1:30" x14ac:dyDescent="0.2">
      <c r="A31" s="17" t="s">
        <v>235</v>
      </c>
      <c r="B31" s="17" t="s">
        <v>238</v>
      </c>
      <c r="C31" s="17" t="s">
        <v>237</v>
      </c>
      <c r="D31" s="17" t="s">
        <v>239</v>
      </c>
      <c r="E31" s="17" t="s">
        <v>49</v>
      </c>
      <c r="F31" s="17" t="s">
        <v>240</v>
      </c>
      <c r="G31" s="17" t="s">
        <v>74</v>
      </c>
      <c r="H31" s="17" t="s">
        <v>229</v>
      </c>
      <c r="I31" s="21">
        <v>0.32318840399999998</v>
      </c>
      <c r="J31" s="22">
        <v>437.29620614580938</v>
      </c>
      <c r="K31" s="17">
        <v>0</v>
      </c>
      <c r="L31" s="17">
        <v>10</v>
      </c>
      <c r="M31" s="17">
        <v>0</v>
      </c>
      <c r="N31" s="17">
        <v>98.5</v>
      </c>
      <c r="O31" s="17">
        <v>50</v>
      </c>
      <c r="P31" s="17">
        <v>98.5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21">
        <v>0.32318840399999998</v>
      </c>
      <c r="Z31" s="22">
        <v>437.29620614580938</v>
      </c>
      <c r="AA31" s="17">
        <v>0</v>
      </c>
      <c r="AB31" s="17">
        <v>0.78</v>
      </c>
      <c r="AC31" s="17" t="s">
        <v>230</v>
      </c>
      <c r="AD31" s="17">
        <v>1</v>
      </c>
    </row>
    <row r="32" spans="1:30" x14ac:dyDescent="0.2">
      <c r="A32" s="17" t="s">
        <v>235</v>
      </c>
      <c r="B32" s="17" t="s">
        <v>238</v>
      </c>
      <c r="C32" s="17" t="s">
        <v>237</v>
      </c>
      <c r="D32" s="17" t="s">
        <v>239</v>
      </c>
      <c r="E32" s="17" t="s">
        <v>50</v>
      </c>
      <c r="F32" s="17" t="s">
        <v>240</v>
      </c>
      <c r="G32" s="17" t="s">
        <v>75</v>
      </c>
      <c r="H32" s="17" t="s">
        <v>229</v>
      </c>
      <c r="I32" s="21">
        <v>0.18480000000000002</v>
      </c>
      <c r="J32" s="22">
        <v>4.9578019635395618</v>
      </c>
      <c r="K32" s="17">
        <v>0</v>
      </c>
      <c r="L32" s="17">
        <v>10</v>
      </c>
      <c r="M32" s="17">
        <v>0</v>
      </c>
      <c r="N32" s="17">
        <v>78.5</v>
      </c>
      <c r="O32" s="17">
        <v>30</v>
      </c>
      <c r="P32" s="17">
        <v>78.5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21">
        <v>0.18480000000000002</v>
      </c>
      <c r="Z32" s="22">
        <v>4.9578019635395618</v>
      </c>
      <c r="AA32" s="17">
        <v>0</v>
      </c>
      <c r="AB32" s="17">
        <v>0.78</v>
      </c>
      <c r="AC32" s="17" t="s">
        <v>230</v>
      </c>
      <c r="AD32" s="17">
        <v>1</v>
      </c>
    </row>
    <row r="33" spans="1:30" x14ac:dyDescent="0.2">
      <c r="A33" s="17" t="s">
        <v>235</v>
      </c>
      <c r="B33" s="17" t="s">
        <v>238</v>
      </c>
      <c r="C33" s="17" t="s">
        <v>237</v>
      </c>
      <c r="D33" s="17" t="s">
        <v>239</v>
      </c>
      <c r="E33" s="17" t="s">
        <v>50</v>
      </c>
      <c r="F33" s="17" t="s">
        <v>240</v>
      </c>
      <c r="G33" s="17" t="s">
        <v>76</v>
      </c>
      <c r="H33" s="17" t="s">
        <v>229</v>
      </c>
      <c r="I33" s="21">
        <v>0.18480000000000002</v>
      </c>
      <c r="J33" s="22">
        <v>39.303076716829324</v>
      </c>
      <c r="K33" s="17">
        <v>0</v>
      </c>
      <c r="L33" s="17">
        <v>10</v>
      </c>
      <c r="M33" s="17">
        <v>0</v>
      </c>
      <c r="N33" s="17">
        <v>78.5</v>
      </c>
      <c r="O33" s="17">
        <v>30</v>
      </c>
      <c r="P33" s="17">
        <v>78.5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21">
        <v>0.18480000000000002</v>
      </c>
      <c r="Z33" s="22">
        <v>39.303076716829324</v>
      </c>
      <c r="AA33" s="17">
        <v>0</v>
      </c>
      <c r="AB33" s="17">
        <v>0.78</v>
      </c>
      <c r="AC33" s="17" t="s">
        <v>230</v>
      </c>
      <c r="AD33" s="17">
        <v>1</v>
      </c>
    </row>
    <row r="34" spans="1:30" x14ac:dyDescent="0.2">
      <c r="A34" s="17" t="s">
        <v>235</v>
      </c>
      <c r="B34" s="17" t="s">
        <v>238</v>
      </c>
      <c r="C34" s="17" t="s">
        <v>237</v>
      </c>
      <c r="D34" s="17" t="s">
        <v>239</v>
      </c>
      <c r="E34" s="17" t="s">
        <v>50</v>
      </c>
      <c r="F34" s="17" t="s">
        <v>240</v>
      </c>
      <c r="G34" s="17" t="s">
        <v>77</v>
      </c>
      <c r="H34" s="17" t="s">
        <v>229</v>
      </c>
      <c r="I34" s="21">
        <v>0.18479999999999999</v>
      </c>
      <c r="J34" s="22">
        <v>15.696928566854762</v>
      </c>
      <c r="K34" s="17">
        <v>0</v>
      </c>
      <c r="L34" s="17">
        <v>10</v>
      </c>
      <c r="M34" s="17">
        <v>0</v>
      </c>
      <c r="N34" s="17">
        <v>78.5</v>
      </c>
      <c r="O34" s="17">
        <v>30</v>
      </c>
      <c r="P34" s="17">
        <v>78.5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21">
        <v>0.18479999999999999</v>
      </c>
      <c r="Z34" s="22">
        <v>15.696928566854762</v>
      </c>
      <c r="AA34" s="17">
        <v>0</v>
      </c>
      <c r="AB34" s="17">
        <v>0.78</v>
      </c>
      <c r="AC34" s="17" t="s">
        <v>230</v>
      </c>
      <c r="AD34" s="17">
        <v>1</v>
      </c>
    </row>
    <row r="35" spans="1:30" x14ac:dyDescent="0.2">
      <c r="A35" s="17" t="s">
        <v>235</v>
      </c>
      <c r="B35" s="17" t="s">
        <v>238</v>
      </c>
      <c r="C35" s="17" t="s">
        <v>237</v>
      </c>
      <c r="D35" s="17" t="s">
        <v>239</v>
      </c>
      <c r="E35" s="17" t="s">
        <v>50</v>
      </c>
      <c r="F35" s="17" t="s">
        <v>240</v>
      </c>
      <c r="G35" s="17" t="s">
        <v>78</v>
      </c>
      <c r="H35" s="17" t="s">
        <v>229</v>
      </c>
      <c r="I35" s="21">
        <v>0.18480000000000002</v>
      </c>
      <c r="J35" s="22">
        <v>67.857607461371614</v>
      </c>
      <c r="K35" s="17">
        <v>0</v>
      </c>
      <c r="L35" s="17">
        <v>10</v>
      </c>
      <c r="M35" s="17">
        <v>0</v>
      </c>
      <c r="N35" s="17">
        <v>78.5</v>
      </c>
      <c r="O35" s="17">
        <v>30</v>
      </c>
      <c r="P35" s="17">
        <v>78.5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21">
        <v>0.18480000000000002</v>
      </c>
      <c r="Z35" s="22">
        <v>67.857607461371614</v>
      </c>
      <c r="AA35" s="17">
        <v>0</v>
      </c>
      <c r="AB35" s="17">
        <v>0.78</v>
      </c>
      <c r="AC35" s="17" t="s">
        <v>230</v>
      </c>
      <c r="AD35" s="17">
        <v>1</v>
      </c>
    </row>
    <row r="36" spans="1:30" ht="13.5" thickBot="1" x14ac:dyDescent="0.25">
      <c r="A36" s="44" t="s">
        <v>235</v>
      </c>
      <c r="B36" s="44" t="s">
        <v>238</v>
      </c>
      <c r="C36" s="44" t="s">
        <v>237</v>
      </c>
      <c r="D36" s="44" t="s">
        <v>239</v>
      </c>
      <c r="E36" s="44" t="s">
        <v>50</v>
      </c>
      <c r="F36" s="44" t="s">
        <v>240</v>
      </c>
      <c r="G36" s="44" t="s">
        <v>79</v>
      </c>
      <c r="H36" s="44" t="s">
        <v>229</v>
      </c>
      <c r="I36" s="46">
        <v>0.18480000000000002</v>
      </c>
      <c r="J36" s="47">
        <v>8.0875494170356639</v>
      </c>
      <c r="K36" s="44">
        <v>0</v>
      </c>
      <c r="L36" s="44">
        <v>10</v>
      </c>
      <c r="M36" s="44">
        <v>0</v>
      </c>
      <c r="N36" s="44">
        <v>78.5</v>
      </c>
      <c r="O36" s="44">
        <v>30</v>
      </c>
      <c r="P36" s="44">
        <v>78.5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6">
        <v>0.18480000000000002</v>
      </c>
      <c r="Z36" s="47">
        <v>8.0875494170356639</v>
      </c>
      <c r="AA36" s="44">
        <v>0</v>
      </c>
      <c r="AB36" s="44">
        <v>0.78</v>
      </c>
      <c r="AC36" s="44" t="s">
        <v>230</v>
      </c>
      <c r="AD36" s="44">
        <v>1</v>
      </c>
    </row>
    <row r="37" spans="1:30" s="5" customFormat="1" x14ac:dyDescent="0.2">
      <c r="A37" s="51" t="s">
        <v>235</v>
      </c>
      <c r="B37" s="52" t="s">
        <v>238</v>
      </c>
      <c r="C37" s="52" t="s">
        <v>237</v>
      </c>
      <c r="D37" s="52" t="s">
        <v>239</v>
      </c>
      <c r="E37" s="52" t="s">
        <v>50</v>
      </c>
      <c r="F37" s="52" t="s">
        <v>240</v>
      </c>
      <c r="G37" s="52" t="s">
        <v>85</v>
      </c>
      <c r="H37" s="52" t="s">
        <v>229</v>
      </c>
      <c r="I37" s="54">
        <v>0.20328000000000002</v>
      </c>
      <c r="J37" s="55">
        <v>152.36580315143365</v>
      </c>
      <c r="K37" s="52">
        <v>0</v>
      </c>
      <c r="L37" s="52">
        <v>10</v>
      </c>
      <c r="M37" s="52">
        <v>0</v>
      </c>
      <c r="N37" s="52">
        <v>78.5</v>
      </c>
      <c r="O37" s="52">
        <v>30</v>
      </c>
      <c r="P37" s="52">
        <v>78.5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4">
        <v>0.20328000000000002</v>
      </c>
      <c r="Z37" s="55">
        <v>152.36580315143365</v>
      </c>
      <c r="AA37" s="52">
        <v>0</v>
      </c>
      <c r="AB37" s="52">
        <v>0.78</v>
      </c>
      <c r="AC37" s="52" t="s">
        <v>230</v>
      </c>
      <c r="AD37" s="56">
        <v>1</v>
      </c>
    </row>
    <row r="38" spans="1:30" s="5" customFormat="1" x14ac:dyDescent="0.2">
      <c r="A38" s="57" t="s">
        <v>235</v>
      </c>
      <c r="B38" s="27" t="s">
        <v>238</v>
      </c>
      <c r="C38" s="27" t="s">
        <v>237</v>
      </c>
      <c r="D38" s="27" t="s">
        <v>239</v>
      </c>
      <c r="E38" s="27" t="s">
        <v>50</v>
      </c>
      <c r="F38" s="27" t="s">
        <v>240</v>
      </c>
      <c r="G38" s="27" t="s">
        <v>86</v>
      </c>
      <c r="H38" s="27" t="s">
        <v>229</v>
      </c>
      <c r="I38" s="29">
        <v>0.18480000000000002</v>
      </c>
      <c r="J38" s="30">
        <v>90.155091840549801</v>
      </c>
      <c r="K38" s="27">
        <v>0</v>
      </c>
      <c r="L38" s="27">
        <v>10</v>
      </c>
      <c r="M38" s="27">
        <v>0</v>
      </c>
      <c r="N38" s="27">
        <v>78.5</v>
      </c>
      <c r="O38" s="27">
        <v>30</v>
      </c>
      <c r="P38" s="27">
        <v>78.5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9">
        <v>0.18480000000000002</v>
      </c>
      <c r="Z38" s="30">
        <v>90.155091840549801</v>
      </c>
      <c r="AA38" s="27">
        <v>0</v>
      </c>
      <c r="AB38" s="27">
        <v>0.78</v>
      </c>
      <c r="AC38" s="27" t="s">
        <v>230</v>
      </c>
      <c r="AD38" s="58">
        <v>1</v>
      </c>
    </row>
    <row r="39" spans="1:30" s="5" customFormat="1" ht="13.5" thickBot="1" x14ac:dyDescent="0.25">
      <c r="A39" s="59" t="s">
        <v>235</v>
      </c>
      <c r="B39" s="60" t="s">
        <v>238</v>
      </c>
      <c r="C39" s="60" t="s">
        <v>237</v>
      </c>
      <c r="D39" s="60" t="s">
        <v>239</v>
      </c>
      <c r="E39" s="60" t="s">
        <v>50</v>
      </c>
      <c r="F39" s="60" t="s">
        <v>240</v>
      </c>
      <c r="G39" s="60" t="s">
        <v>87</v>
      </c>
      <c r="H39" s="60" t="s">
        <v>229</v>
      </c>
      <c r="I39" s="62">
        <v>0.20328000000000004</v>
      </c>
      <c r="J39" s="63">
        <v>181.38918355620598</v>
      </c>
      <c r="K39" s="60">
        <v>0</v>
      </c>
      <c r="L39" s="60">
        <v>10</v>
      </c>
      <c r="M39" s="60">
        <v>0</v>
      </c>
      <c r="N39" s="60">
        <v>78.5</v>
      </c>
      <c r="O39" s="60">
        <v>30</v>
      </c>
      <c r="P39" s="60">
        <v>78.5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2">
        <v>0.20328000000000004</v>
      </c>
      <c r="Z39" s="63">
        <v>181.38918355620598</v>
      </c>
      <c r="AA39" s="60">
        <v>0</v>
      </c>
      <c r="AB39" s="60">
        <v>0.78</v>
      </c>
      <c r="AC39" s="60" t="s">
        <v>230</v>
      </c>
      <c r="AD39" s="64">
        <v>1</v>
      </c>
    </row>
    <row r="40" spans="1:30" x14ac:dyDescent="0.2">
      <c r="A40" s="24" t="s">
        <v>235</v>
      </c>
      <c r="B40" s="24" t="s">
        <v>238</v>
      </c>
      <c r="C40" s="24" t="s">
        <v>237</v>
      </c>
      <c r="D40" s="24" t="s">
        <v>239</v>
      </c>
      <c r="E40" s="24" t="s">
        <v>50</v>
      </c>
      <c r="F40" s="24" t="s">
        <v>240</v>
      </c>
      <c r="G40" s="24" t="s">
        <v>90</v>
      </c>
      <c r="H40" s="24" t="s">
        <v>229</v>
      </c>
      <c r="I40" s="49">
        <v>0.18480000000000002</v>
      </c>
      <c r="J40" s="50">
        <v>69.507138826187472</v>
      </c>
      <c r="K40" s="24">
        <v>0</v>
      </c>
      <c r="L40" s="24">
        <v>10</v>
      </c>
      <c r="M40" s="24">
        <v>0</v>
      </c>
      <c r="N40" s="24">
        <v>78.5</v>
      </c>
      <c r="O40" s="24">
        <v>30</v>
      </c>
      <c r="P40" s="24">
        <v>78.5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49">
        <v>0.18480000000000002</v>
      </c>
      <c r="Z40" s="50">
        <v>69.507138826187472</v>
      </c>
      <c r="AA40" s="24">
        <v>0</v>
      </c>
      <c r="AB40" s="24">
        <v>0.78</v>
      </c>
      <c r="AC40" s="24" t="s">
        <v>230</v>
      </c>
      <c r="AD40" s="24">
        <v>1</v>
      </c>
    </row>
    <row r="41" spans="1:30" s="68" customFormat="1" ht="13.5" thickBot="1" x14ac:dyDescent="0.25">
      <c r="A41" s="65" t="s">
        <v>235</v>
      </c>
      <c r="B41" s="65" t="s">
        <v>238</v>
      </c>
      <c r="C41" s="65" t="s">
        <v>237</v>
      </c>
      <c r="D41" s="65" t="s">
        <v>239</v>
      </c>
      <c r="E41" s="65" t="s">
        <v>50</v>
      </c>
      <c r="F41" s="65" t="s">
        <v>240</v>
      </c>
      <c r="G41" s="65" t="s">
        <v>74</v>
      </c>
      <c r="H41" s="65" t="s">
        <v>229</v>
      </c>
      <c r="I41" s="66">
        <v>0.19681200000000001</v>
      </c>
      <c r="J41" s="67">
        <v>108.22484745092929</v>
      </c>
      <c r="K41" s="65">
        <v>0</v>
      </c>
      <c r="L41" s="65">
        <v>10</v>
      </c>
      <c r="M41" s="65">
        <v>0</v>
      </c>
      <c r="N41" s="65">
        <v>78.5</v>
      </c>
      <c r="O41" s="65">
        <v>30</v>
      </c>
      <c r="P41" s="65">
        <v>78.5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6">
        <v>0.19681200000000001</v>
      </c>
      <c r="Z41" s="67">
        <v>108.22484745092929</v>
      </c>
      <c r="AA41" s="65">
        <v>0</v>
      </c>
      <c r="AB41" s="65">
        <v>0.78</v>
      </c>
      <c r="AC41" s="65" t="s">
        <v>230</v>
      </c>
      <c r="AD41" s="65">
        <v>1</v>
      </c>
    </row>
    <row r="42" spans="1:30" ht="13.5" thickTop="1" x14ac:dyDescent="0.2">
      <c r="A42" s="23"/>
      <c r="B42" s="24" t="s">
        <v>238</v>
      </c>
      <c r="C42" s="23" t="s">
        <v>241</v>
      </c>
      <c r="D42" s="24" t="s">
        <v>239</v>
      </c>
      <c r="E42" s="24" t="s">
        <v>57</v>
      </c>
      <c r="F42" s="24" t="s">
        <v>240</v>
      </c>
      <c r="G42" s="24" t="s">
        <v>75</v>
      </c>
      <c r="H42" s="24" t="s">
        <v>229</v>
      </c>
      <c r="I42" s="49">
        <v>0.25473096000000001</v>
      </c>
      <c r="J42" s="50">
        <v>6.8339050522852673</v>
      </c>
      <c r="K42" s="24">
        <v>0</v>
      </c>
      <c r="L42" s="24">
        <v>10</v>
      </c>
      <c r="M42" s="24">
        <v>0</v>
      </c>
      <c r="N42" s="24">
        <v>98.5</v>
      </c>
      <c r="O42" s="24">
        <v>50</v>
      </c>
      <c r="P42" s="24">
        <v>98.5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49">
        <v>0.25473096000000001</v>
      </c>
      <c r="Z42" s="50">
        <v>6.8339050522852673</v>
      </c>
      <c r="AA42" s="24">
        <v>0</v>
      </c>
      <c r="AB42" s="24">
        <v>0.78</v>
      </c>
      <c r="AC42" s="24" t="s">
        <v>230</v>
      </c>
      <c r="AD42" s="24">
        <v>1</v>
      </c>
    </row>
    <row r="43" spans="1:30" x14ac:dyDescent="0.2">
      <c r="A43" s="17"/>
      <c r="B43" s="17" t="s">
        <v>238</v>
      </c>
      <c r="C43" s="17" t="s">
        <v>241</v>
      </c>
      <c r="D43" s="17" t="s">
        <v>239</v>
      </c>
      <c r="E43" s="17" t="s">
        <v>57</v>
      </c>
      <c r="F43" s="17" t="s">
        <v>240</v>
      </c>
      <c r="G43" s="17" t="s">
        <v>76</v>
      </c>
      <c r="H43" s="17" t="s">
        <v>229</v>
      </c>
      <c r="I43" s="21">
        <v>0.39011900399999994</v>
      </c>
      <c r="J43" s="22">
        <v>82.970114409659331</v>
      </c>
      <c r="K43" s="17">
        <v>0</v>
      </c>
      <c r="L43" s="17">
        <v>10</v>
      </c>
      <c r="M43" s="17">
        <v>0</v>
      </c>
      <c r="N43" s="17">
        <v>98.5</v>
      </c>
      <c r="O43" s="17">
        <v>50</v>
      </c>
      <c r="P43" s="17">
        <v>98.5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21">
        <v>0.39011900399999994</v>
      </c>
      <c r="Z43" s="22">
        <v>82.970114409659331</v>
      </c>
      <c r="AA43" s="17">
        <v>0</v>
      </c>
      <c r="AB43" s="17">
        <v>0.78</v>
      </c>
      <c r="AC43" s="17" t="s">
        <v>230</v>
      </c>
      <c r="AD43" s="17">
        <v>1</v>
      </c>
    </row>
    <row r="44" spans="1:30" x14ac:dyDescent="0.2">
      <c r="A44" s="17"/>
      <c r="B44" s="17" t="s">
        <v>238</v>
      </c>
      <c r="C44" s="17" t="s">
        <v>241</v>
      </c>
      <c r="D44" s="17" t="s">
        <v>239</v>
      </c>
      <c r="E44" s="17" t="s">
        <v>57</v>
      </c>
      <c r="F44" s="17" t="s">
        <v>240</v>
      </c>
      <c r="G44" s="17" t="s">
        <v>77</v>
      </c>
      <c r="H44" s="17" t="s">
        <v>229</v>
      </c>
      <c r="I44" s="21">
        <v>0.34457583599999997</v>
      </c>
      <c r="J44" s="22">
        <v>29.268302400196216</v>
      </c>
      <c r="K44" s="17">
        <v>0</v>
      </c>
      <c r="L44" s="17">
        <v>10</v>
      </c>
      <c r="M44" s="17">
        <v>0</v>
      </c>
      <c r="N44" s="17">
        <v>98.5</v>
      </c>
      <c r="O44" s="17">
        <v>50</v>
      </c>
      <c r="P44" s="17">
        <v>98.5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21">
        <v>0.34457583599999997</v>
      </c>
      <c r="Z44" s="22">
        <v>29.268302400196216</v>
      </c>
      <c r="AA44" s="17">
        <v>0</v>
      </c>
      <c r="AB44" s="17">
        <v>0.78</v>
      </c>
      <c r="AC44" s="17" t="s">
        <v>230</v>
      </c>
      <c r="AD44" s="17">
        <v>1</v>
      </c>
    </row>
    <row r="45" spans="1:30" x14ac:dyDescent="0.2">
      <c r="A45" s="17"/>
      <c r="B45" s="17" t="s">
        <v>238</v>
      </c>
      <c r="C45" s="17" t="s">
        <v>241</v>
      </c>
      <c r="D45" s="17" t="s">
        <v>239</v>
      </c>
      <c r="E45" s="17" t="s">
        <v>57</v>
      </c>
      <c r="F45" s="17" t="s">
        <v>240</v>
      </c>
      <c r="G45" s="17" t="s">
        <v>78</v>
      </c>
      <c r="H45" s="17" t="s">
        <v>229</v>
      </c>
      <c r="I45" s="21">
        <v>0.33432102000000002</v>
      </c>
      <c r="J45" s="22">
        <v>122.76095530976932</v>
      </c>
      <c r="K45" s="17">
        <v>0</v>
      </c>
      <c r="L45" s="17">
        <v>10</v>
      </c>
      <c r="M45" s="17">
        <v>0</v>
      </c>
      <c r="N45" s="17">
        <v>98.5</v>
      </c>
      <c r="O45" s="17">
        <v>50</v>
      </c>
      <c r="P45" s="17">
        <v>98.5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21">
        <v>0.33432102000000002</v>
      </c>
      <c r="Z45" s="22">
        <v>122.76095530976932</v>
      </c>
      <c r="AA45" s="17">
        <v>0</v>
      </c>
      <c r="AB45" s="17">
        <v>0.78</v>
      </c>
      <c r="AC45" s="17" t="s">
        <v>230</v>
      </c>
      <c r="AD45" s="17">
        <v>1</v>
      </c>
    </row>
    <row r="46" spans="1:30" ht="13.5" thickBot="1" x14ac:dyDescent="0.25">
      <c r="A46" s="44"/>
      <c r="B46" s="44" t="s">
        <v>238</v>
      </c>
      <c r="C46" s="44" t="s">
        <v>241</v>
      </c>
      <c r="D46" s="44" t="s">
        <v>239</v>
      </c>
      <c r="E46" s="44" t="s">
        <v>57</v>
      </c>
      <c r="F46" s="44" t="s">
        <v>240</v>
      </c>
      <c r="G46" s="44" t="s">
        <v>79</v>
      </c>
      <c r="H46" s="44" t="s">
        <v>229</v>
      </c>
      <c r="I46" s="46">
        <v>0.36359571599999996</v>
      </c>
      <c r="J46" s="47">
        <v>15.912328576690822</v>
      </c>
      <c r="K46" s="44">
        <v>0</v>
      </c>
      <c r="L46" s="44">
        <v>10</v>
      </c>
      <c r="M46" s="44">
        <v>0</v>
      </c>
      <c r="N46" s="44">
        <v>98.5</v>
      </c>
      <c r="O46" s="44">
        <v>50</v>
      </c>
      <c r="P46" s="44">
        <v>98.5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6">
        <v>0.36359571599999996</v>
      </c>
      <c r="Z46" s="47">
        <v>15.912328576690822</v>
      </c>
      <c r="AA46" s="44">
        <v>0</v>
      </c>
      <c r="AB46" s="44">
        <v>0.78</v>
      </c>
      <c r="AC46" s="44" t="s">
        <v>230</v>
      </c>
      <c r="AD46" s="44">
        <v>1</v>
      </c>
    </row>
    <row r="47" spans="1:30" s="69" customFormat="1" x14ac:dyDescent="0.2">
      <c r="A47" s="51"/>
      <c r="B47" s="52" t="s">
        <v>238</v>
      </c>
      <c r="C47" s="52" t="s">
        <v>241</v>
      </c>
      <c r="D47" s="52" t="s">
        <v>239</v>
      </c>
      <c r="E47" s="52" t="s">
        <v>57</v>
      </c>
      <c r="F47" s="52" t="s">
        <v>240</v>
      </c>
      <c r="G47" s="52" t="s">
        <v>85</v>
      </c>
      <c r="H47" s="52" t="s">
        <v>229</v>
      </c>
      <c r="I47" s="54">
        <v>0.41741567999999996</v>
      </c>
      <c r="J47" s="55">
        <v>312.86833594648664</v>
      </c>
      <c r="K47" s="52">
        <v>0</v>
      </c>
      <c r="L47" s="52">
        <v>10</v>
      </c>
      <c r="M47" s="52">
        <v>0</v>
      </c>
      <c r="N47" s="52">
        <v>98.5</v>
      </c>
      <c r="O47" s="52">
        <v>50</v>
      </c>
      <c r="P47" s="52">
        <v>98.5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4">
        <v>0.41741567999999996</v>
      </c>
      <c r="Z47" s="55">
        <v>312.86833594648664</v>
      </c>
      <c r="AA47" s="52">
        <v>0</v>
      </c>
      <c r="AB47" s="52">
        <v>0.78</v>
      </c>
      <c r="AC47" s="52" t="s">
        <v>230</v>
      </c>
      <c r="AD47" s="52">
        <v>1</v>
      </c>
    </row>
    <row r="48" spans="1:30" s="70" customFormat="1" x14ac:dyDescent="0.2">
      <c r="A48" s="57"/>
      <c r="B48" s="27" t="s">
        <v>238</v>
      </c>
      <c r="C48" s="27" t="s">
        <v>241</v>
      </c>
      <c r="D48" s="27" t="s">
        <v>239</v>
      </c>
      <c r="E48" s="27" t="s">
        <v>57</v>
      </c>
      <c r="F48" s="27" t="s">
        <v>240</v>
      </c>
      <c r="G48" s="27" t="s">
        <v>86</v>
      </c>
      <c r="H48" s="27" t="s">
        <v>229</v>
      </c>
      <c r="I48" s="29">
        <v>0.39486625199999997</v>
      </c>
      <c r="J48" s="30">
        <v>192.63638102702205</v>
      </c>
      <c r="K48" s="27">
        <v>0</v>
      </c>
      <c r="L48" s="27">
        <v>10</v>
      </c>
      <c r="M48" s="27">
        <v>0</v>
      </c>
      <c r="N48" s="27">
        <v>98.5</v>
      </c>
      <c r="O48" s="27">
        <v>50</v>
      </c>
      <c r="P48" s="27">
        <v>98.5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9">
        <v>0.39486625199999997</v>
      </c>
      <c r="Z48" s="30">
        <v>192.63638102702205</v>
      </c>
      <c r="AA48" s="27">
        <v>0</v>
      </c>
      <c r="AB48" s="27">
        <v>0.78</v>
      </c>
      <c r="AC48" s="27" t="s">
        <v>230</v>
      </c>
      <c r="AD48" s="27">
        <v>1</v>
      </c>
    </row>
    <row r="49" spans="1:30" s="71" customFormat="1" ht="13.5" thickBot="1" x14ac:dyDescent="0.25">
      <c r="A49" s="59"/>
      <c r="B49" s="60" t="s">
        <v>238</v>
      </c>
      <c r="C49" s="60" t="s">
        <v>241</v>
      </c>
      <c r="D49" s="60" t="s">
        <v>239</v>
      </c>
      <c r="E49" s="60" t="s">
        <v>57</v>
      </c>
      <c r="F49" s="60" t="s">
        <v>240</v>
      </c>
      <c r="G49" s="60" t="s">
        <v>87</v>
      </c>
      <c r="H49" s="60" t="s">
        <v>229</v>
      </c>
      <c r="I49" s="62">
        <v>0.40368477599999997</v>
      </c>
      <c r="J49" s="63">
        <v>360.21277023174872</v>
      </c>
      <c r="K49" s="60">
        <v>0</v>
      </c>
      <c r="L49" s="60">
        <v>10</v>
      </c>
      <c r="M49" s="60">
        <v>0</v>
      </c>
      <c r="N49" s="60">
        <v>98.5</v>
      </c>
      <c r="O49" s="60">
        <v>50</v>
      </c>
      <c r="P49" s="60">
        <v>98.5</v>
      </c>
      <c r="Q49" s="60"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2">
        <v>0.40368477599999997</v>
      </c>
      <c r="Z49" s="63">
        <v>360.21277023174872</v>
      </c>
      <c r="AA49" s="60">
        <v>0</v>
      </c>
      <c r="AB49" s="60">
        <v>0.78</v>
      </c>
      <c r="AC49" s="60" t="s">
        <v>230</v>
      </c>
      <c r="AD49" s="60">
        <v>1</v>
      </c>
    </row>
    <row r="50" spans="1:30" x14ac:dyDescent="0.2">
      <c r="A50" s="24"/>
      <c r="B50" s="24" t="s">
        <v>238</v>
      </c>
      <c r="C50" s="24" t="s">
        <v>241</v>
      </c>
      <c r="D50" s="24" t="s">
        <v>239</v>
      </c>
      <c r="E50" s="24" t="s">
        <v>57</v>
      </c>
      <c r="F50" s="24" t="s">
        <v>240</v>
      </c>
      <c r="G50" s="24" t="s">
        <v>90</v>
      </c>
      <c r="H50" s="24" t="s">
        <v>229</v>
      </c>
      <c r="I50" s="49">
        <v>0.37703318400000002</v>
      </c>
      <c r="J50" s="50">
        <v>141.81005336778941</v>
      </c>
      <c r="K50" s="24">
        <v>0</v>
      </c>
      <c r="L50" s="24">
        <v>10</v>
      </c>
      <c r="M50" s="24">
        <v>0</v>
      </c>
      <c r="N50" s="24">
        <v>98.5</v>
      </c>
      <c r="O50" s="24">
        <v>50</v>
      </c>
      <c r="P50" s="24">
        <v>98.5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49">
        <v>0.37703318400000002</v>
      </c>
      <c r="Z50" s="50">
        <v>141.81005336778941</v>
      </c>
      <c r="AA50" s="24">
        <v>0</v>
      </c>
      <c r="AB50" s="24">
        <v>0.78</v>
      </c>
      <c r="AC50" s="24" t="s">
        <v>230</v>
      </c>
      <c r="AD50" s="24">
        <v>1</v>
      </c>
    </row>
    <row r="51" spans="1:30" x14ac:dyDescent="0.2">
      <c r="A51" s="17"/>
      <c r="B51" s="17" t="s">
        <v>238</v>
      </c>
      <c r="C51" s="17" t="s">
        <v>241</v>
      </c>
      <c r="D51" s="17" t="s">
        <v>239</v>
      </c>
      <c r="E51" s="17" t="s">
        <v>57</v>
      </c>
      <c r="F51" s="17" t="s">
        <v>240</v>
      </c>
      <c r="G51" s="17" t="s">
        <v>74</v>
      </c>
      <c r="H51" s="17" t="s">
        <v>229</v>
      </c>
      <c r="I51" s="21">
        <v>0.38864350799999997</v>
      </c>
      <c r="J51" s="22">
        <v>213.7109747682764</v>
      </c>
      <c r="K51" s="17">
        <v>0</v>
      </c>
      <c r="L51" s="17">
        <v>10</v>
      </c>
      <c r="M51" s="17">
        <v>0</v>
      </c>
      <c r="N51" s="17">
        <v>98.5</v>
      </c>
      <c r="O51" s="17">
        <v>50</v>
      </c>
      <c r="P51" s="17">
        <v>98.5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21">
        <v>0.38864350799999997</v>
      </c>
      <c r="Z51" s="22">
        <v>213.7109747682764</v>
      </c>
      <c r="AA51" s="17">
        <v>0</v>
      </c>
      <c r="AB51" s="17">
        <v>0.78</v>
      </c>
      <c r="AC51" s="17" t="s">
        <v>230</v>
      </c>
      <c r="AD51" s="17">
        <v>1</v>
      </c>
    </row>
    <row r="52" spans="1:30" x14ac:dyDescent="0.2">
      <c r="A52" s="17"/>
      <c r="B52" s="17" t="s">
        <v>238</v>
      </c>
      <c r="C52" s="17" t="s">
        <v>241</v>
      </c>
      <c r="D52" s="17" t="s">
        <v>239</v>
      </c>
      <c r="E52" s="17" t="s">
        <v>49</v>
      </c>
      <c r="F52" s="17" t="s">
        <v>240</v>
      </c>
      <c r="G52" s="17" t="s">
        <v>75</v>
      </c>
      <c r="H52" s="17" t="s">
        <v>229</v>
      </c>
      <c r="I52" s="21">
        <v>0.41563249199999996</v>
      </c>
      <c r="J52" s="22">
        <v>38.409362533836173</v>
      </c>
      <c r="K52" s="17">
        <v>0</v>
      </c>
      <c r="L52" s="17">
        <v>10</v>
      </c>
      <c r="M52" s="17">
        <v>0</v>
      </c>
      <c r="N52" s="17">
        <v>98.5</v>
      </c>
      <c r="O52" s="17">
        <v>50</v>
      </c>
      <c r="P52" s="17">
        <v>98.5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21">
        <v>0.41563249199999996</v>
      </c>
      <c r="Z52" s="22">
        <v>38.409362533836173</v>
      </c>
      <c r="AA52" s="17">
        <v>0</v>
      </c>
      <c r="AB52" s="17">
        <v>0.78</v>
      </c>
      <c r="AC52" s="17" t="s">
        <v>230</v>
      </c>
      <c r="AD52" s="17">
        <v>1</v>
      </c>
    </row>
    <row r="53" spans="1:30" x14ac:dyDescent="0.2">
      <c r="A53" s="17"/>
      <c r="B53" s="17" t="s">
        <v>238</v>
      </c>
      <c r="C53" s="17" t="s">
        <v>241</v>
      </c>
      <c r="D53" s="17" t="s">
        <v>239</v>
      </c>
      <c r="E53" s="17" t="s">
        <v>49</v>
      </c>
      <c r="F53" s="17" t="s">
        <v>240</v>
      </c>
      <c r="G53" s="17" t="s">
        <v>76</v>
      </c>
      <c r="H53" s="17" t="s">
        <v>229</v>
      </c>
      <c r="I53" s="21">
        <v>0.41551725599999995</v>
      </c>
      <c r="J53" s="22">
        <v>295.02639964971206</v>
      </c>
      <c r="K53" s="17">
        <v>0</v>
      </c>
      <c r="L53" s="17">
        <v>10</v>
      </c>
      <c r="M53" s="17">
        <v>0</v>
      </c>
      <c r="N53" s="17">
        <v>98.5</v>
      </c>
      <c r="O53" s="17">
        <v>50</v>
      </c>
      <c r="P53" s="17">
        <v>98.5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21">
        <v>0.41551725599999995</v>
      </c>
      <c r="Z53" s="22">
        <v>295.02639964971206</v>
      </c>
      <c r="AA53" s="17">
        <v>0</v>
      </c>
      <c r="AB53" s="17">
        <v>0.78</v>
      </c>
      <c r="AC53" s="17" t="s">
        <v>230</v>
      </c>
      <c r="AD53" s="17">
        <v>1</v>
      </c>
    </row>
    <row r="54" spans="1:30" x14ac:dyDescent="0.2">
      <c r="A54" s="17"/>
      <c r="B54" s="17" t="s">
        <v>238</v>
      </c>
      <c r="C54" s="17" t="s">
        <v>241</v>
      </c>
      <c r="D54" s="17" t="s">
        <v>239</v>
      </c>
      <c r="E54" s="17" t="s">
        <v>49</v>
      </c>
      <c r="F54" s="17" t="s">
        <v>240</v>
      </c>
      <c r="G54" s="17" t="s">
        <v>77</v>
      </c>
      <c r="H54" s="17" t="s">
        <v>229</v>
      </c>
      <c r="I54" s="21">
        <v>0.4154982479999999</v>
      </c>
      <c r="J54" s="22">
        <v>152.28910875924538</v>
      </c>
      <c r="K54" s="17">
        <v>0</v>
      </c>
      <c r="L54" s="17">
        <v>10</v>
      </c>
      <c r="M54" s="17">
        <v>0</v>
      </c>
      <c r="N54" s="17">
        <v>98.5</v>
      </c>
      <c r="O54" s="17">
        <v>50</v>
      </c>
      <c r="P54" s="17">
        <v>98.5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21">
        <v>0.4154982479999999</v>
      </c>
      <c r="Z54" s="22">
        <v>152.28910875924538</v>
      </c>
      <c r="AA54" s="17">
        <v>0</v>
      </c>
      <c r="AB54" s="17">
        <v>0.78</v>
      </c>
      <c r="AC54" s="17" t="s">
        <v>230</v>
      </c>
      <c r="AD54" s="17">
        <v>1</v>
      </c>
    </row>
    <row r="55" spans="1:30" x14ac:dyDescent="0.2">
      <c r="A55" s="17"/>
      <c r="B55" s="17" t="s">
        <v>238</v>
      </c>
      <c r="C55" s="17" t="s">
        <v>241</v>
      </c>
      <c r="D55" s="17" t="s">
        <v>239</v>
      </c>
      <c r="E55" s="17" t="s">
        <v>49</v>
      </c>
      <c r="F55" s="17" t="s">
        <v>240</v>
      </c>
      <c r="G55" s="17" t="s">
        <v>78</v>
      </c>
      <c r="H55" s="17" t="s">
        <v>229</v>
      </c>
      <c r="I55" s="21">
        <v>0.41553269999999992</v>
      </c>
      <c r="J55" s="22">
        <v>358.14522096562564</v>
      </c>
      <c r="K55" s="17">
        <v>0</v>
      </c>
      <c r="L55" s="17">
        <v>10</v>
      </c>
      <c r="M55" s="17">
        <v>0</v>
      </c>
      <c r="N55" s="17">
        <v>98.5</v>
      </c>
      <c r="O55" s="17">
        <v>50</v>
      </c>
      <c r="P55" s="17">
        <v>98.5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21">
        <v>0.41553269999999992</v>
      </c>
      <c r="Z55" s="22">
        <v>358.14522096562564</v>
      </c>
      <c r="AA55" s="17">
        <v>0</v>
      </c>
      <c r="AB55" s="17">
        <v>0.78</v>
      </c>
      <c r="AC55" s="17" t="s">
        <v>230</v>
      </c>
      <c r="AD55" s="17">
        <v>1</v>
      </c>
    </row>
    <row r="56" spans="1:30" ht="13.5" thickBot="1" x14ac:dyDescent="0.25">
      <c r="A56" s="44"/>
      <c r="B56" s="44" t="s">
        <v>238</v>
      </c>
      <c r="C56" s="44" t="s">
        <v>241</v>
      </c>
      <c r="D56" s="44" t="s">
        <v>239</v>
      </c>
      <c r="E56" s="44" t="s">
        <v>49</v>
      </c>
      <c r="F56" s="44" t="s">
        <v>240</v>
      </c>
      <c r="G56" s="44" t="s">
        <v>79</v>
      </c>
      <c r="H56" s="44" t="s">
        <v>229</v>
      </c>
      <c r="I56" s="46">
        <v>0.41557428000000002</v>
      </c>
      <c r="J56" s="47">
        <v>153.61556772649956</v>
      </c>
      <c r="K56" s="44">
        <v>0</v>
      </c>
      <c r="L56" s="44">
        <v>10</v>
      </c>
      <c r="M56" s="44">
        <v>0</v>
      </c>
      <c r="N56" s="44">
        <v>98.5</v>
      </c>
      <c r="O56" s="44">
        <v>50</v>
      </c>
      <c r="P56" s="44">
        <v>98.5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6">
        <v>0.41557428000000002</v>
      </c>
      <c r="Z56" s="47">
        <v>153.61556772649956</v>
      </c>
      <c r="AA56" s="44">
        <v>0</v>
      </c>
      <c r="AB56" s="44">
        <v>0.78</v>
      </c>
      <c r="AC56" s="44" t="s">
        <v>230</v>
      </c>
      <c r="AD56" s="44">
        <v>1</v>
      </c>
    </row>
    <row r="57" spans="1:30" s="69" customFormat="1" x14ac:dyDescent="0.2">
      <c r="A57" s="51"/>
      <c r="B57" s="52" t="s">
        <v>238</v>
      </c>
      <c r="C57" s="52" t="s">
        <v>241</v>
      </c>
      <c r="D57" s="52" t="s">
        <v>239</v>
      </c>
      <c r="E57" s="52" t="s">
        <v>49</v>
      </c>
      <c r="F57" s="52" t="s">
        <v>240</v>
      </c>
      <c r="G57" s="52" t="s">
        <v>85</v>
      </c>
      <c r="H57" s="52" t="s">
        <v>229</v>
      </c>
      <c r="I57" s="54">
        <v>0.41555051999999992</v>
      </c>
      <c r="J57" s="55">
        <v>711.97929128542046</v>
      </c>
      <c r="K57" s="52">
        <v>0</v>
      </c>
      <c r="L57" s="52">
        <v>10</v>
      </c>
      <c r="M57" s="52">
        <v>0</v>
      </c>
      <c r="N57" s="52">
        <v>98.5</v>
      </c>
      <c r="O57" s="52">
        <v>50</v>
      </c>
      <c r="P57" s="52">
        <v>98.5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4">
        <v>0.41555051999999992</v>
      </c>
      <c r="Z57" s="55">
        <v>711.97929128542046</v>
      </c>
      <c r="AA57" s="52">
        <v>0</v>
      </c>
      <c r="AB57" s="52">
        <v>0.78</v>
      </c>
      <c r="AC57" s="52" t="s">
        <v>230</v>
      </c>
      <c r="AD57" s="52">
        <v>1</v>
      </c>
    </row>
    <row r="58" spans="1:30" s="70" customFormat="1" x14ac:dyDescent="0.2">
      <c r="A58" s="57"/>
      <c r="B58" s="27" t="s">
        <v>238</v>
      </c>
      <c r="C58" s="27" t="s">
        <v>241</v>
      </c>
      <c r="D58" s="27" t="s">
        <v>239</v>
      </c>
      <c r="E58" s="27" t="s">
        <v>49</v>
      </c>
      <c r="F58" s="27" t="s">
        <v>240</v>
      </c>
      <c r="G58" s="27" t="s">
        <v>86</v>
      </c>
      <c r="H58" s="27" t="s">
        <v>229</v>
      </c>
      <c r="I58" s="29">
        <v>0.415522008</v>
      </c>
      <c r="J58" s="30">
        <v>525.03957275301048</v>
      </c>
      <c r="K58" s="27">
        <v>0</v>
      </c>
      <c r="L58" s="27">
        <v>10</v>
      </c>
      <c r="M58" s="27">
        <v>0</v>
      </c>
      <c r="N58" s="27">
        <v>98.5</v>
      </c>
      <c r="O58" s="27">
        <v>50</v>
      </c>
      <c r="P58" s="27">
        <v>98.5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9">
        <v>0.415522008</v>
      </c>
      <c r="Z58" s="30">
        <v>525.03957275301048</v>
      </c>
      <c r="AA58" s="27">
        <v>0</v>
      </c>
      <c r="AB58" s="27">
        <v>0.78</v>
      </c>
      <c r="AC58" s="27" t="s">
        <v>230</v>
      </c>
      <c r="AD58" s="27">
        <v>1</v>
      </c>
    </row>
    <row r="59" spans="1:30" s="71" customFormat="1" ht="13.5" thickBot="1" x14ac:dyDescent="0.25">
      <c r="A59" s="59"/>
      <c r="B59" s="60" t="s">
        <v>238</v>
      </c>
      <c r="C59" s="60" t="s">
        <v>241</v>
      </c>
      <c r="D59" s="60" t="s">
        <v>239</v>
      </c>
      <c r="E59" s="60" t="s">
        <v>49</v>
      </c>
      <c r="F59" s="60" t="s">
        <v>240</v>
      </c>
      <c r="G59" s="60" t="s">
        <v>87</v>
      </c>
      <c r="H59" s="60" t="s">
        <v>229</v>
      </c>
      <c r="I59" s="62">
        <v>0.415494684</v>
      </c>
      <c r="J59" s="63">
        <v>761.14255408777842</v>
      </c>
      <c r="K59" s="60">
        <v>0</v>
      </c>
      <c r="L59" s="60">
        <v>10</v>
      </c>
      <c r="M59" s="60">
        <v>0</v>
      </c>
      <c r="N59" s="60">
        <v>98.5</v>
      </c>
      <c r="O59" s="60">
        <v>50</v>
      </c>
      <c r="P59" s="60">
        <v>98.5</v>
      </c>
      <c r="Q59" s="60">
        <v>0</v>
      </c>
      <c r="R59" s="60">
        <v>0</v>
      </c>
      <c r="S59" s="60">
        <v>0</v>
      </c>
      <c r="T59" s="60">
        <v>0</v>
      </c>
      <c r="U59" s="60">
        <v>0</v>
      </c>
      <c r="V59" s="60">
        <v>0</v>
      </c>
      <c r="W59" s="60">
        <v>0</v>
      </c>
      <c r="X59" s="60">
        <v>0</v>
      </c>
      <c r="Y59" s="62">
        <v>0.415494684</v>
      </c>
      <c r="Z59" s="63">
        <v>761.14255408777842</v>
      </c>
      <c r="AA59" s="60">
        <v>0</v>
      </c>
      <c r="AB59" s="60">
        <v>0.78</v>
      </c>
      <c r="AC59" s="60" t="s">
        <v>230</v>
      </c>
      <c r="AD59" s="60">
        <v>1</v>
      </c>
    </row>
    <row r="60" spans="1:30" x14ac:dyDescent="0.2">
      <c r="A60" s="24"/>
      <c r="B60" s="24" t="s">
        <v>238</v>
      </c>
      <c r="C60" s="24" t="s">
        <v>241</v>
      </c>
      <c r="D60" s="24" t="s">
        <v>239</v>
      </c>
      <c r="E60" s="24" t="s">
        <v>49</v>
      </c>
      <c r="F60" s="24" t="s">
        <v>240</v>
      </c>
      <c r="G60" s="24" t="s">
        <v>90</v>
      </c>
      <c r="H60" s="24" t="s">
        <v>229</v>
      </c>
      <c r="I60" s="49">
        <v>0.41557071599999995</v>
      </c>
      <c r="J60" s="50">
        <v>352.03419663930248</v>
      </c>
      <c r="K60" s="24">
        <v>0</v>
      </c>
      <c r="L60" s="24">
        <v>10</v>
      </c>
      <c r="M60" s="24">
        <v>0</v>
      </c>
      <c r="N60" s="24">
        <v>98.5</v>
      </c>
      <c r="O60" s="24">
        <v>50</v>
      </c>
      <c r="P60" s="24">
        <v>98.5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49">
        <v>0.41557071599999995</v>
      </c>
      <c r="Z60" s="50">
        <v>352.03419663930248</v>
      </c>
      <c r="AA60" s="24">
        <v>0</v>
      </c>
      <c r="AB60" s="24">
        <v>0.78</v>
      </c>
      <c r="AC60" s="24" t="s">
        <v>230</v>
      </c>
      <c r="AD60" s="24">
        <v>1</v>
      </c>
    </row>
    <row r="61" spans="1:30" x14ac:dyDescent="0.2">
      <c r="A61" s="17"/>
      <c r="B61" s="17" t="s">
        <v>238</v>
      </c>
      <c r="C61" s="17" t="s">
        <v>241</v>
      </c>
      <c r="D61" s="17" t="s">
        <v>239</v>
      </c>
      <c r="E61" s="17" t="s">
        <v>49</v>
      </c>
      <c r="F61" s="17" t="s">
        <v>240</v>
      </c>
      <c r="G61" s="17" t="s">
        <v>74</v>
      </c>
      <c r="H61" s="17" t="s">
        <v>229</v>
      </c>
      <c r="I61" s="21">
        <v>0.41552794799999998</v>
      </c>
      <c r="J61" s="22">
        <v>562.23797933032631</v>
      </c>
      <c r="K61" s="17">
        <v>0</v>
      </c>
      <c r="L61" s="17">
        <v>10</v>
      </c>
      <c r="M61" s="17">
        <v>0</v>
      </c>
      <c r="N61" s="17">
        <v>98.5</v>
      </c>
      <c r="O61" s="17">
        <v>50</v>
      </c>
      <c r="P61" s="17">
        <v>98.5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21">
        <v>0.41552794799999998</v>
      </c>
      <c r="Z61" s="22">
        <v>562.23797933032631</v>
      </c>
      <c r="AA61" s="17">
        <v>0</v>
      </c>
      <c r="AB61" s="17">
        <v>0.78</v>
      </c>
      <c r="AC61" s="17" t="s">
        <v>230</v>
      </c>
      <c r="AD61" s="17">
        <v>1</v>
      </c>
    </row>
    <row r="62" spans="1:30" x14ac:dyDescent="0.2">
      <c r="A62" s="17"/>
      <c r="B62" s="17" t="s">
        <v>238</v>
      </c>
      <c r="C62" s="17" t="s">
        <v>241</v>
      </c>
      <c r="D62" s="17" t="s">
        <v>239</v>
      </c>
      <c r="E62" s="17" t="s">
        <v>50</v>
      </c>
      <c r="F62" s="17" t="s">
        <v>240</v>
      </c>
      <c r="G62" s="17" t="s">
        <v>75</v>
      </c>
      <c r="H62" s="17" t="s">
        <v>229</v>
      </c>
      <c r="I62" s="21">
        <v>0.23760000000000001</v>
      </c>
      <c r="J62" s="22">
        <v>6.3743168102651495</v>
      </c>
      <c r="K62" s="17">
        <v>0</v>
      </c>
      <c r="L62" s="17">
        <v>10</v>
      </c>
      <c r="M62" s="17">
        <v>0</v>
      </c>
      <c r="N62" s="17">
        <v>78.5</v>
      </c>
      <c r="O62" s="17">
        <v>30</v>
      </c>
      <c r="P62" s="17">
        <v>78.5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21">
        <v>0.23760000000000001</v>
      </c>
      <c r="Z62" s="22">
        <v>6.3743168102651495</v>
      </c>
      <c r="AA62" s="17">
        <v>0</v>
      </c>
      <c r="AB62" s="17">
        <v>0.78</v>
      </c>
      <c r="AC62" s="17" t="s">
        <v>230</v>
      </c>
      <c r="AD62" s="17">
        <v>1</v>
      </c>
    </row>
    <row r="63" spans="1:30" x14ac:dyDescent="0.2">
      <c r="A63" s="17"/>
      <c r="B63" s="17" t="s">
        <v>238</v>
      </c>
      <c r="C63" s="17" t="s">
        <v>241</v>
      </c>
      <c r="D63" s="17" t="s">
        <v>239</v>
      </c>
      <c r="E63" s="17" t="s">
        <v>50</v>
      </c>
      <c r="F63" s="17" t="s">
        <v>240</v>
      </c>
      <c r="G63" s="17" t="s">
        <v>76</v>
      </c>
      <c r="H63" s="17" t="s">
        <v>229</v>
      </c>
      <c r="I63" s="21">
        <v>0.23759999999999995</v>
      </c>
      <c r="J63" s="22">
        <v>50.532527207351983</v>
      </c>
      <c r="K63" s="17">
        <v>0</v>
      </c>
      <c r="L63" s="17">
        <v>10</v>
      </c>
      <c r="M63" s="17">
        <v>0</v>
      </c>
      <c r="N63" s="17">
        <v>78.5</v>
      </c>
      <c r="O63" s="17">
        <v>30</v>
      </c>
      <c r="P63" s="17">
        <v>78.5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21">
        <v>0.23759999999999995</v>
      </c>
      <c r="Z63" s="22">
        <v>50.532527207351983</v>
      </c>
      <c r="AA63" s="17">
        <v>0</v>
      </c>
      <c r="AB63" s="17">
        <v>0.78</v>
      </c>
      <c r="AC63" s="17" t="s">
        <v>230</v>
      </c>
      <c r="AD63" s="17">
        <v>1</v>
      </c>
    </row>
    <row r="64" spans="1:30" x14ac:dyDescent="0.2">
      <c r="A64" s="17"/>
      <c r="B64" s="17" t="s">
        <v>238</v>
      </c>
      <c r="C64" s="17" t="s">
        <v>241</v>
      </c>
      <c r="D64" s="17" t="s">
        <v>239</v>
      </c>
      <c r="E64" s="17" t="s">
        <v>50</v>
      </c>
      <c r="F64" s="17" t="s">
        <v>240</v>
      </c>
      <c r="G64" s="17" t="s">
        <v>77</v>
      </c>
      <c r="H64" s="17" t="s">
        <v>229</v>
      </c>
      <c r="I64" s="21">
        <v>0.23759999999999998</v>
      </c>
      <c r="J64" s="22">
        <v>20.181765300241835</v>
      </c>
      <c r="K64" s="17">
        <v>0</v>
      </c>
      <c r="L64" s="17">
        <v>10</v>
      </c>
      <c r="M64" s="17">
        <v>0</v>
      </c>
      <c r="N64" s="17">
        <v>78.5</v>
      </c>
      <c r="O64" s="17">
        <v>30</v>
      </c>
      <c r="P64" s="17">
        <v>78.5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21">
        <v>0.23759999999999998</v>
      </c>
      <c r="Z64" s="22">
        <v>20.181765300241835</v>
      </c>
      <c r="AA64" s="17">
        <v>0</v>
      </c>
      <c r="AB64" s="17">
        <v>0.78</v>
      </c>
      <c r="AC64" s="17" t="s">
        <v>230</v>
      </c>
      <c r="AD64" s="17">
        <v>1</v>
      </c>
    </row>
    <row r="65" spans="1:30" x14ac:dyDescent="0.2">
      <c r="A65" s="17"/>
      <c r="B65" s="17" t="s">
        <v>238</v>
      </c>
      <c r="C65" s="17" t="s">
        <v>241</v>
      </c>
      <c r="D65" s="17" t="s">
        <v>239</v>
      </c>
      <c r="E65" s="17" t="s">
        <v>50</v>
      </c>
      <c r="F65" s="17" t="s">
        <v>240</v>
      </c>
      <c r="G65" s="17" t="s">
        <v>78</v>
      </c>
      <c r="H65" s="17" t="s">
        <v>229</v>
      </c>
      <c r="I65" s="21">
        <v>0.23760000000000001</v>
      </c>
      <c r="J65" s="22">
        <v>87.245495307477782</v>
      </c>
      <c r="K65" s="17">
        <v>0</v>
      </c>
      <c r="L65" s="17">
        <v>10</v>
      </c>
      <c r="M65" s="17">
        <v>0</v>
      </c>
      <c r="N65" s="17">
        <v>78.5</v>
      </c>
      <c r="O65" s="17">
        <v>30</v>
      </c>
      <c r="P65" s="17">
        <v>78.5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21">
        <v>0.23760000000000001</v>
      </c>
      <c r="Z65" s="22">
        <v>87.245495307477782</v>
      </c>
      <c r="AA65" s="17">
        <v>0</v>
      </c>
      <c r="AB65" s="17">
        <v>0.78</v>
      </c>
      <c r="AC65" s="17" t="s">
        <v>230</v>
      </c>
      <c r="AD65" s="17">
        <v>1</v>
      </c>
    </row>
    <row r="66" spans="1:30" ht="13.5" thickBot="1" x14ac:dyDescent="0.25">
      <c r="A66" s="44"/>
      <c r="B66" s="44" t="s">
        <v>238</v>
      </c>
      <c r="C66" s="44" t="s">
        <v>241</v>
      </c>
      <c r="D66" s="44" t="s">
        <v>239</v>
      </c>
      <c r="E66" s="44" t="s">
        <v>50</v>
      </c>
      <c r="F66" s="44" t="s">
        <v>240</v>
      </c>
      <c r="G66" s="44" t="s">
        <v>79</v>
      </c>
      <c r="H66" s="44" t="s">
        <v>229</v>
      </c>
      <c r="I66" s="46">
        <v>0.23759999999999998</v>
      </c>
      <c r="J66" s="47">
        <v>10.398277821902994</v>
      </c>
      <c r="K66" s="44">
        <v>0</v>
      </c>
      <c r="L66" s="44">
        <v>10</v>
      </c>
      <c r="M66" s="44">
        <v>0</v>
      </c>
      <c r="N66" s="44">
        <v>78.5</v>
      </c>
      <c r="O66" s="44">
        <v>30</v>
      </c>
      <c r="P66" s="44">
        <v>78.5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6">
        <v>0.23759999999999998</v>
      </c>
      <c r="Z66" s="47">
        <v>10.398277821902994</v>
      </c>
      <c r="AA66" s="44">
        <v>0</v>
      </c>
      <c r="AB66" s="44">
        <v>0.78</v>
      </c>
      <c r="AC66" s="44" t="s">
        <v>230</v>
      </c>
      <c r="AD66" s="44">
        <v>1</v>
      </c>
    </row>
    <row r="67" spans="1:30" s="69" customFormat="1" x14ac:dyDescent="0.2">
      <c r="A67" s="51"/>
      <c r="B67" s="52" t="s">
        <v>238</v>
      </c>
      <c r="C67" s="52" t="s">
        <v>241</v>
      </c>
      <c r="D67" s="52" t="s">
        <v>239</v>
      </c>
      <c r="E67" s="52" t="s">
        <v>50</v>
      </c>
      <c r="F67" s="52" t="s">
        <v>240</v>
      </c>
      <c r="G67" s="52" t="s">
        <v>85</v>
      </c>
      <c r="H67" s="52" t="s">
        <v>229</v>
      </c>
      <c r="I67" s="54">
        <v>0.26135999999999998</v>
      </c>
      <c r="J67" s="55">
        <v>195.89888976612895</v>
      </c>
      <c r="K67" s="52">
        <v>0</v>
      </c>
      <c r="L67" s="52">
        <v>10</v>
      </c>
      <c r="M67" s="52">
        <v>0</v>
      </c>
      <c r="N67" s="52">
        <v>78.5</v>
      </c>
      <c r="O67" s="52">
        <v>30</v>
      </c>
      <c r="P67" s="52">
        <v>78.5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4">
        <v>0.26135999999999998</v>
      </c>
      <c r="Z67" s="55">
        <v>195.89888976612895</v>
      </c>
      <c r="AA67" s="52">
        <v>0</v>
      </c>
      <c r="AB67" s="52">
        <v>0.78</v>
      </c>
      <c r="AC67" s="52" t="s">
        <v>230</v>
      </c>
      <c r="AD67" s="52">
        <v>1</v>
      </c>
    </row>
    <row r="68" spans="1:30" s="70" customFormat="1" x14ac:dyDescent="0.2">
      <c r="A68" s="57"/>
      <c r="B68" s="27" t="s">
        <v>238</v>
      </c>
      <c r="C68" s="27" t="s">
        <v>241</v>
      </c>
      <c r="D68" s="27" t="s">
        <v>239</v>
      </c>
      <c r="E68" s="27" t="s">
        <v>50</v>
      </c>
      <c r="F68" s="27" t="s">
        <v>240</v>
      </c>
      <c r="G68" s="27" t="s">
        <v>86</v>
      </c>
      <c r="H68" s="27" t="s">
        <v>229</v>
      </c>
      <c r="I68" s="29">
        <v>0.23760000000000001</v>
      </c>
      <c r="J68" s="30">
        <v>115.9136895092783</v>
      </c>
      <c r="K68" s="27">
        <v>0</v>
      </c>
      <c r="L68" s="27">
        <v>10</v>
      </c>
      <c r="M68" s="27">
        <v>0</v>
      </c>
      <c r="N68" s="27">
        <v>78.5</v>
      </c>
      <c r="O68" s="27">
        <v>30</v>
      </c>
      <c r="P68" s="27">
        <v>78.5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9">
        <v>0.23760000000000001</v>
      </c>
      <c r="Z68" s="30">
        <v>115.9136895092783</v>
      </c>
      <c r="AA68" s="27">
        <v>0</v>
      </c>
      <c r="AB68" s="27">
        <v>0.78</v>
      </c>
      <c r="AC68" s="27" t="s">
        <v>230</v>
      </c>
      <c r="AD68" s="27">
        <v>1</v>
      </c>
    </row>
    <row r="69" spans="1:30" s="71" customFormat="1" ht="13.5" thickBot="1" x14ac:dyDescent="0.25">
      <c r="A69" s="59"/>
      <c r="B69" s="60" t="s">
        <v>238</v>
      </c>
      <c r="C69" s="60" t="s">
        <v>241</v>
      </c>
      <c r="D69" s="60" t="s">
        <v>239</v>
      </c>
      <c r="E69" s="60" t="s">
        <v>50</v>
      </c>
      <c r="F69" s="60" t="s">
        <v>240</v>
      </c>
      <c r="G69" s="60" t="s">
        <v>87</v>
      </c>
      <c r="H69" s="60" t="s">
        <v>229</v>
      </c>
      <c r="I69" s="62">
        <v>0.26135999999999998</v>
      </c>
      <c r="J69" s="63">
        <v>233.21466457226481</v>
      </c>
      <c r="K69" s="60">
        <v>0</v>
      </c>
      <c r="L69" s="60">
        <v>10</v>
      </c>
      <c r="M69" s="60">
        <v>0</v>
      </c>
      <c r="N69" s="60">
        <v>78.5</v>
      </c>
      <c r="O69" s="60">
        <v>30</v>
      </c>
      <c r="P69" s="60">
        <v>78.5</v>
      </c>
      <c r="Q69" s="60">
        <v>0</v>
      </c>
      <c r="R69" s="60">
        <v>0</v>
      </c>
      <c r="S69" s="60">
        <v>0</v>
      </c>
      <c r="T69" s="60">
        <v>0</v>
      </c>
      <c r="U69" s="60">
        <v>0</v>
      </c>
      <c r="V69" s="60">
        <v>0</v>
      </c>
      <c r="W69" s="60">
        <v>0</v>
      </c>
      <c r="X69" s="60">
        <v>0</v>
      </c>
      <c r="Y69" s="62">
        <v>0.26135999999999998</v>
      </c>
      <c r="Z69" s="63">
        <v>233.21466457226481</v>
      </c>
      <c r="AA69" s="60">
        <v>0</v>
      </c>
      <c r="AB69" s="60">
        <v>0.78</v>
      </c>
      <c r="AC69" s="60" t="s">
        <v>230</v>
      </c>
      <c r="AD69" s="60">
        <v>1</v>
      </c>
    </row>
    <row r="70" spans="1:30" x14ac:dyDescent="0.2">
      <c r="A70" s="24"/>
      <c r="B70" s="24" t="s">
        <v>238</v>
      </c>
      <c r="C70" s="24" t="s">
        <v>241</v>
      </c>
      <c r="D70" s="24" t="s">
        <v>239</v>
      </c>
      <c r="E70" s="24" t="s">
        <v>50</v>
      </c>
      <c r="F70" s="24" t="s">
        <v>240</v>
      </c>
      <c r="G70" s="24" t="s">
        <v>90</v>
      </c>
      <c r="H70" s="24" t="s">
        <v>229</v>
      </c>
      <c r="I70" s="49">
        <v>0.23760000000000001</v>
      </c>
      <c r="J70" s="50">
        <v>89.366321347955306</v>
      </c>
      <c r="K70" s="24">
        <v>0</v>
      </c>
      <c r="L70" s="24">
        <v>10</v>
      </c>
      <c r="M70" s="24">
        <v>0</v>
      </c>
      <c r="N70" s="24">
        <v>78.5</v>
      </c>
      <c r="O70" s="24">
        <v>30</v>
      </c>
      <c r="P70" s="24">
        <v>78.5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49">
        <v>0.23760000000000001</v>
      </c>
      <c r="Z70" s="50">
        <v>89.366321347955306</v>
      </c>
      <c r="AA70" s="24">
        <v>0</v>
      </c>
      <c r="AB70" s="24">
        <v>0.78</v>
      </c>
      <c r="AC70" s="24" t="s">
        <v>230</v>
      </c>
      <c r="AD70" s="24">
        <v>1</v>
      </c>
    </row>
    <row r="71" spans="1:30" x14ac:dyDescent="0.2">
      <c r="A71" s="17"/>
      <c r="B71" s="17" t="s">
        <v>238</v>
      </c>
      <c r="C71" s="17" t="s">
        <v>241</v>
      </c>
      <c r="D71" s="17" t="s">
        <v>239</v>
      </c>
      <c r="E71" s="17" t="s">
        <v>50</v>
      </c>
      <c r="F71" s="17" t="s">
        <v>240</v>
      </c>
      <c r="G71" s="17" t="s">
        <v>74</v>
      </c>
      <c r="H71" s="17" t="s">
        <v>229</v>
      </c>
      <c r="I71" s="21">
        <v>0.25304399999999999</v>
      </c>
      <c r="J71" s="22">
        <v>139.14623243690906</v>
      </c>
      <c r="K71" s="17">
        <v>0</v>
      </c>
      <c r="L71" s="17">
        <v>10</v>
      </c>
      <c r="M71" s="17">
        <v>0</v>
      </c>
      <c r="N71" s="17">
        <v>78.5</v>
      </c>
      <c r="O71" s="17">
        <v>30</v>
      </c>
      <c r="P71" s="17">
        <v>78.5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21">
        <v>0.25304399999999999</v>
      </c>
      <c r="Z71" s="22">
        <v>139.14623243690906</v>
      </c>
      <c r="AA71" s="17">
        <v>0</v>
      </c>
      <c r="AB71" s="17">
        <v>0.78</v>
      </c>
      <c r="AC71" s="17" t="s">
        <v>230</v>
      </c>
      <c r="AD71" s="17">
        <v>1</v>
      </c>
    </row>
  </sheetData>
  <mergeCells count="15">
    <mergeCell ref="I10:P10"/>
    <mergeCell ref="Q10:X10"/>
    <mergeCell ref="A1:B1"/>
    <mergeCell ref="A2:B2"/>
    <mergeCell ref="A3:B3"/>
    <mergeCell ref="C6:G6"/>
    <mergeCell ref="C7:G7"/>
    <mergeCell ref="A4:B4"/>
    <mergeCell ref="A5:B5"/>
    <mergeCell ref="A6:B6"/>
    <mergeCell ref="C1:G1"/>
    <mergeCell ref="C2:G2"/>
    <mergeCell ref="C3:G3"/>
    <mergeCell ref="C4:G4"/>
    <mergeCell ref="C5:G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'Drop down'!$D$3:$D$22</xm:f>
          </x14:formula1>
          <xm:sqref>G12</xm:sqref>
        </x14:dataValidation>
        <x14:dataValidation type="list" allowBlank="1" showInputMessage="1">
          <x14:formula1>
            <xm:f>'Drop down'!$C$3:$C$14</xm:f>
          </x14:formula1>
          <xm:sqref>F12</xm:sqref>
        </x14:dataValidation>
        <x14:dataValidation type="list" allowBlank="1" showInputMessage="1" showErrorMessage="1">
          <x14:formula1>
            <xm:f>'Drop down'!$B$3:$B$42</xm:f>
          </x14:formula1>
          <xm:sqref>E12</xm:sqref>
        </x14:dataValidation>
        <x14:dataValidation type="list" allowBlank="1" showInputMessage="1">
          <x14:formula1>
            <xm:f>'Drop down'!$A$3:$A$5</xm:f>
          </x14:formula1>
          <xm:sqref>D12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9"/>
  <sheetViews>
    <sheetView topLeftCell="A58" workbookViewId="0">
      <selection activeCell="E75" sqref="E75"/>
    </sheetView>
  </sheetViews>
  <sheetFormatPr defaultRowHeight="12.75" x14ac:dyDescent="0.2"/>
  <cols>
    <col min="1" max="1" width="18.7109375" style="72" customWidth="1"/>
    <col min="2" max="2" width="19.28515625" style="78" customWidth="1"/>
    <col min="3" max="3" width="14.85546875" style="78" customWidth="1"/>
    <col min="4" max="4" width="12.7109375" style="78" customWidth="1"/>
    <col min="5" max="5" width="15.42578125" style="78" customWidth="1"/>
    <col min="6" max="6" width="20.140625" style="72" customWidth="1"/>
    <col min="7" max="7" width="15.28515625" style="72" customWidth="1"/>
    <col min="8" max="8" width="16.7109375" style="72" customWidth="1"/>
    <col min="9" max="9" width="16" style="72" customWidth="1"/>
    <col min="10" max="10" width="20.42578125" style="72" customWidth="1"/>
    <col min="11" max="11" width="14" style="72" bestFit="1" customWidth="1"/>
    <col min="12" max="12" width="9.140625" style="80"/>
    <col min="13" max="16384" width="9.140625" style="72"/>
  </cols>
  <sheetData>
    <row r="1" spans="1:28" x14ac:dyDescent="0.2">
      <c r="A1" s="72" t="s">
        <v>242</v>
      </c>
      <c r="B1" s="72" t="s">
        <v>243</v>
      </c>
      <c r="C1" s="72" t="s">
        <v>244</v>
      </c>
      <c r="D1" s="72" t="s">
        <v>245</v>
      </c>
      <c r="E1" s="72" t="s">
        <v>246</v>
      </c>
      <c r="F1" s="72" t="s">
        <v>247</v>
      </c>
      <c r="G1" s="72" t="s">
        <v>248</v>
      </c>
      <c r="H1" s="72" t="s">
        <v>249</v>
      </c>
      <c r="I1" s="72" t="s">
        <v>250</v>
      </c>
      <c r="J1" s="72" t="s">
        <v>251</v>
      </c>
      <c r="K1" s="72" t="s">
        <v>252</v>
      </c>
      <c r="L1" s="72" t="s">
        <v>253</v>
      </c>
      <c r="M1" s="72" t="s">
        <v>254</v>
      </c>
      <c r="N1" s="72" t="s">
        <v>255</v>
      </c>
      <c r="O1" s="73" t="s">
        <v>256</v>
      </c>
      <c r="P1" s="72" t="s">
        <v>257</v>
      </c>
      <c r="Q1" s="72" t="s">
        <v>258</v>
      </c>
      <c r="R1" s="74" t="s">
        <v>259</v>
      </c>
      <c r="S1" s="73" t="s">
        <v>260</v>
      </c>
      <c r="T1" s="73" t="s">
        <v>261</v>
      </c>
      <c r="U1" s="73" t="s">
        <v>262</v>
      </c>
      <c r="V1" s="75" t="s">
        <v>263</v>
      </c>
      <c r="W1" s="72" t="s">
        <v>264</v>
      </c>
      <c r="X1" s="73" t="s">
        <v>265</v>
      </c>
      <c r="Y1" s="72" t="s">
        <v>266</v>
      </c>
      <c r="Z1" s="73" t="s">
        <v>267</v>
      </c>
      <c r="AA1" s="72" t="s">
        <v>268</v>
      </c>
    </row>
    <row r="2" spans="1:28" s="76" customFormat="1" x14ac:dyDescent="0.2">
      <c r="A2" s="76" t="s">
        <v>269</v>
      </c>
      <c r="B2" s="76" t="s">
        <v>269</v>
      </c>
      <c r="C2" s="76">
        <v>1</v>
      </c>
      <c r="D2" s="76" t="s">
        <v>270</v>
      </c>
      <c r="E2" s="76" t="s">
        <v>271</v>
      </c>
      <c r="F2" s="76" t="s">
        <v>272</v>
      </c>
      <c r="G2" s="76" t="s">
        <v>273</v>
      </c>
      <c r="H2" s="76" t="s">
        <v>274</v>
      </c>
      <c r="I2" s="76" t="s">
        <v>275</v>
      </c>
      <c r="J2" s="76" t="s">
        <v>276</v>
      </c>
      <c r="K2" s="76">
        <v>0</v>
      </c>
      <c r="L2" s="76" t="s">
        <v>277</v>
      </c>
      <c r="M2" s="76" t="s">
        <v>278</v>
      </c>
      <c r="N2" s="76" t="s">
        <v>279</v>
      </c>
      <c r="O2" s="76">
        <v>2.1442000000000001</v>
      </c>
      <c r="P2" s="76">
        <v>1</v>
      </c>
      <c r="Q2" s="76">
        <v>1591</v>
      </c>
      <c r="R2" s="76">
        <v>38.031700000000001</v>
      </c>
      <c r="S2" s="76">
        <v>188.52</v>
      </c>
      <c r="T2" s="76">
        <v>1.0101899999999999</v>
      </c>
      <c r="U2" s="76">
        <v>0.18252199999999999</v>
      </c>
      <c r="V2" s="76">
        <v>343.38400000000001</v>
      </c>
      <c r="W2" s="76">
        <v>27.6538</v>
      </c>
      <c r="X2" s="76">
        <v>16.209800000000001</v>
      </c>
      <c r="Y2" s="76">
        <v>1088.17</v>
      </c>
      <c r="Z2" s="76">
        <v>618.21299999999997</v>
      </c>
      <c r="AB2" s="76">
        <f>Base___Whole_building_cooling_EFLH__capacity_base___hours/Base___Furnace_EFLH__capacity_base___hours</f>
        <v>2.6220412705653232E-2</v>
      </c>
    </row>
    <row r="3" spans="1:28" s="76" customFormat="1" x14ac:dyDescent="0.2">
      <c r="A3" s="76" t="s">
        <v>280</v>
      </c>
      <c r="B3" s="76" t="s">
        <v>280</v>
      </c>
      <c r="C3" s="76">
        <v>1</v>
      </c>
      <c r="D3" s="76" t="s">
        <v>270</v>
      </c>
      <c r="E3" s="76" t="s">
        <v>271</v>
      </c>
      <c r="F3" s="76" t="s">
        <v>272</v>
      </c>
      <c r="G3" s="76" t="s">
        <v>281</v>
      </c>
      <c r="H3" s="76" t="s">
        <v>274</v>
      </c>
      <c r="I3" s="76" t="s">
        <v>275</v>
      </c>
      <c r="J3" s="76" t="s">
        <v>276</v>
      </c>
      <c r="K3" s="76">
        <v>0</v>
      </c>
      <c r="L3" s="76" t="s">
        <v>282</v>
      </c>
      <c r="M3" s="76" t="s">
        <v>278</v>
      </c>
      <c r="N3" s="76" t="s">
        <v>279</v>
      </c>
      <c r="O3" s="76">
        <v>3.28383</v>
      </c>
      <c r="P3" s="76">
        <v>1</v>
      </c>
      <c r="Q3" s="76">
        <v>1791.61</v>
      </c>
      <c r="R3" s="76">
        <v>385.02</v>
      </c>
      <c r="S3" s="76">
        <v>209.32499999999999</v>
      </c>
      <c r="T3" s="76">
        <v>1.8646100000000001</v>
      </c>
      <c r="U3" s="76">
        <v>0.25220399999999998</v>
      </c>
      <c r="V3" s="76">
        <v>316.92700000000002</v>
      </c>
      <c r="W3" s="76">
        <v>176.59100000000001</v>
      </c>
      <c r="X3" s="76">
        <v>100.351</v>
      </c>
      <c r="Y3" s="76">
        <v>994.37099999999998</v>
      </c>
      <c r="Z3" s="76">
        <v>357.38299999999998</v>
      </c>
    </row>
    <row r="4" spans="1:28" s="76" customFormat="1" x14ac:dyDescent="0.2">
      <c r="A4" s="76" t="s">
        <v>283</v>
      </c>
      <c r="B4" s="76" t="s">
        <v>283</v>
      </c>
      <c r="C4" s="76">
        <v>1</v>
      </c>
      <c r="D4" s="76" t="s">
        <v>270</v>
      </c>
      <c r="E4" s="76" t="s">
        <v>271</v>
      </c>
      <c r="F4" s="76" t="s">
        <v>272</v>
      </c>
      <c r="G4" s="76" t="s">
        <v>284</v>
      </c>
      <c r="H4" s="76" t="s">
        <v>274</v>
      </c>
      <c r="I4" s="76" t="s">
        <v>275</v>
      </c>
      <c r="J4" s="76" t="s">
        <v>276</v>
      </c>
      <c r="K4" s="76">
        <v>0</v>
      </c>
      <c r="L4" s="76" t="s">
        <v>282</v>
      </c>
      <c r="M4" s="76" t="s">
        <v>278</v>
      </c>
      <c r="N4" s="76" t="s">
        <v>279</v>
      </c>
      <c r="O4" s="76">
        <v>2.9004699999999999</v>
      </c>
      <c r="P4" s="76">
        <v>1</v>
      </c>
      <c r="Q4" s="76">
        <v>1821.1</v>
      </c>
      <c r="R4" s="76">
        <v>140.68899999999999</v>
      </c>
      <c r="S4" s="76">
        <v>170.68</v>
      </c>
      <c r="T4" s="76">
        <v>1.6282399999999999</v>
      </c>
      <c r="U4" s="76">
        <v>0.221001</v>
      </c>
      <c r="V4" s="76">
        <v>304.25400000000002</v>
      </c>
      <c r="W4" s="76">
        <v>78.668400000000005</v>
      </c>
      <c r="X4" s="76">
        <v>45.299599999999998</v>
      </c>
      <c r="Y4" s="76">
        <v>1030.27</v>
      </c>
      <c r="Z4" s="76">
        <v>373.33199999999999</v>
      </c>
    </row>
    <row r="5" spans="1:28" s="76" customFormat="1" x14ac:dyDescent="0.2">
      <c r="A5" s="76" t="s">
        <v>285</v>
      </c>
      <c r="B5" s="76" t="s">
        <v>285</v>
      </c>
      <c r="C5" s="76">
        <v>1</v>
      </c>
      <c r="D5" s="76" t="s">
        <v>270</v>
      </c>
      <c r="E5" s="76" t="s">
        <v>271</v>
      </c>
      <c r="F5" s="76" t="s">
        <v>272</v>
      </c>
      <c r="G5" s="76" t="s">
        <v>286</v>
      </c>
      <c r="H5" s="76" t="s">
        <v>274</v>
      </c>
      <c r="I5" s="76" t="s">
        <v>275</v>
      </c>
      <c r="J5" s="76" t="s">
        <v>276</v>
      </c>
      <c r="K5" s="76">
        <v>0</v>
      </c>
      <c r="L5" s="76" t="s">
        <v>282</v>
      </c>
      <c r="M5" s="76" t="s">
        <v>278</v>
      </c>
      <c r="N5" s="76" t="s">
        <v>279</v>
      </c>
      <c r="O5" s="76">
        <v>2.8141500000000002</v>
      </c>
      <c r="P5" s="76">
        <v>1</v>
      </c>
      <c r="Q5" s="76">
        <v>1783.91</v>
      </c>
      <c r="R5" s="76">
        <v>550.18100000000004</v>
      </c>
      <c r="S5" s="76">
        <v>196.50299999999999</v>
      </c>
      <c r="T5" s="76">
        <v>2.2641100000000001</v>
      </c>
      <c r="U5" s="76">
        <v>0.29287600000000003</v>
      </c>
      <c r="V5" s="76">
        <v>244.31299999999999</v>
      </c>
      <c r="W5" s="76">
        <v>250.262</v>
      </c>
      <c r="X5" s="76">
        <v>193.03200000000001</v>
      </c>
      <c r="Y5" s="76">
        <v>729.64200000000005</v>
      </c>
      <c r="Z5" s="76">
        <v>312.76499999999999</v>
      </c>
    </row>
    <row r="6" spans="1:28" s="76" customFormat="1" x14ac:dyDescent="0.2">
      <c r="A6" s="76" t="s">
        <v>287</v>
      </c>
      <c r="B6" s="76" t="s">
        <v>287</v>
      </c>
      <c r="C6" s="76">
        <v>1</v>
      </c>
      <c r="D6" s="76" t="s">
        <v>270</v>
      </c>
      <c r="E6" s="76" t="s">
        <v>271</v>
      </c>
      <c r="F6" s="76" t="s">
        <v>272</v>
      </c>
      <c r="G6" s="76" t="s">
        <v>288</v>
      </c>
      <c r="H6" s="76" t="s">
        <v>274</v>
      </c>
      <c r="I6" s="76" t="s">
        <v>275</v>
      </c>
      <c r="J6" s="76" t="s">
        <v>276</v>
      </c>
      <c r="K6" s="76">
        <v>0</v>
      </c>
      <c r="L6" s="76" t="s">
        <v>282</v>
      </c>
      <c r="M6" s="76" t="s">
        <v>278</v>
      </c>
      <c r="N6" s="76" t="s">
        <v>279</v>
      </c>
      <c r="O6" s="76">
        <v>3.0605699999999998</v>
      </c>
      <c r="P6" s="76">
        <v>1</v>
      </c>
      <c r="Q6" s="76">
        <v>1739.56</v>
      </c>
      <c r="R6" s="76">
        <v>75.9542</v>
      </c>
      <c r="S6" s="76">
        <v>174.239</v>
      </c>
      <c r="T6" s="76">
        <v>1.23759</v>
      </c>
      <c r="U6" s="76">
        <v>0.17790500000000001</v>
      </c>
      <c r="V6" s="76">
        <v>329.55799999999999</v>
      </c>
      <c r="W6" s="76">
        <v>49.724600000000002</v>
      </c>
      <c r="X6" s="76">
        <v>21.485199999999999</v>
      </c>
      <c r="Y6" s="76">
        <v>1074.02</v>
      </c>
      <c r="Z6" s="76">
        <v>380.74799999999999</v>
      </c>
    </row>
    <row r="7" spans="1:28" s="76" customFormat="1" x14ac:dyDescent="0.2">
      <c r="A7" s="76" t="s">
        <v>289</v>
      </c>
      <c r="B7" s="76" t="s">
        <v>289</v>
      </c>
      <c r="C7" s="76">
        <v>1</v>
      </c>
      <c r="D7" s="76" t="s">
        <v>270</v>
      </c>
      <c r="E7" s="76" t="s">
        <v>271</v>
      </c>
      <c r="F7" s="76" t="s">
        <v>272</v>
      </c>
      <c r="G7" s="76" t="s">
        <v>290</v>
      </c>
      <c r="H7" s="76" t="s">
        <v>274</v>
      </c>
      <c r="I7" s="76" t="s">
        <v>275</v>
      </c>
      <c r="J7" s="76" t="s">
        <v>276</v>
      </c>
      <c r="K7" s="76">
        <v>0</v>
      </c>
      <c r="L7" s="76" t="s">
        <v>282</v>
      </c>
      <c r="M7" s="76" t="s">
        <v>278</v>
      </c>
      <c r="N7" s="76" t="s">
        <v>279</v>
      </c>
      <c r="O7" s="76">
        <v>3.5135999999999998</v>
      </c>
      <c r="P7" s="76">
        <v>1</v>
      </c>
      <c r="Q7" s="76">
        <v>1715.26</v>
      </c>
      <c r="R7" s="76">
        <v>1460.29</v>
      </c>
      <c r="S7" s="76">
        <v>328.53699999999998</v>
      </c>
      <c r="T7" s="76">
        <v>3.1157400000000002</v>
      </c>
      <c r="U7" s="76">
        <v>0.40107300000000001</v>
      </c>
      <c r="V7" s="76">
        <v>283.87799999999999</v>
      </c>
      <c r="W7" s="76">
        <v>496.245</v>
      </c>
      <c r="X7" s="76">
        <v>354.73599999999999</v>
      </c>
      <c r="Y7" s="76">
        <v>916.45500000000004</v>
      </c>
      <c r="Z7" s="76">
        <v>280.47399999999999</v>
      </c>
    </row>
    <row r="8" spans="1:28" s="76" customFormat="1" x14ac:dyDescent="0.2">
      <c r="A8" s="76" t="s">
        <v>291</v>
      </c>
      <c r="B8" s="76" t="s">
        <v>291</v>
      </c>
      <c r="C8" s="76">
        <v>1</v>
      </c>
      <c r="D8" s="76" t="s">
        <v>270</v>
      </c>
      <c r="E8" s="76" t="s">
        <v>271</v>
      </c>
      <c r="F8" s="76" t="s">
        <v>272</v>
      </c>
      <c r="G8" s="76" t="s">
        <v>292</v>
      </c>
      <c r="H8" s="76" t="s">
        <v>274</v>
      </c>
      <c r="I8" s="76" t="s">
        <v>275</v>
      </c>
      <c r="J8" s="76" t="s">
        <v>276</v>
      </c>
      <c r="K8" s="76">
        <v>0</v>
      </c>
      <c r="L8" s="76" t="s">
        <v>282</v>
      </c>
      <c r="M8" s="76" t="s">
        <v>278</v>
      </c>
      <c r="N8" s="76" t="s">
        <v>279</v>
      </c>
      <c r="O8" s="76">
        <v>3.3237899999999998</v>
      </c>
      <c r="P8" s="76">
        <v>1</v>
      </c>
      <c r="Q8" s="76">
        <v>1701.02</v>
      </c>
      <c r="R8" s="76">
        <v>922.74099999999999</v>
      </c>
      <c r="S8" s="76">
        <v>252.85499999999999</v>
      </c>
      <c r="T8" s="76">
        <v>2.6344799999999999</v>
      </c>
      <c r="U8" s="76">
        <v>0.32985999999999999</v>
      </c>
      <c r="V8" s="76">
        <v>274.91699999999997</v>
      </c>
      <c r="W8" s="76">
        <v>364.14100000000002</v>
      </c>
      <c r="X8" s="76">
        <v>241.4</v>
      </c>
      <c r="Y8" s="76">
        <v>916.779</v>
      </c>
      <c r="Z8" s="76">
        <v>289.22199999999998</v>
      </c>
    </row>
    <row r="9" spans="1:28" s="76" customFormat="1" x14ac:dyDescent="0.2">
      <c r="A9" s="76" t="s">
        <v>293</v>
      </c>
      <c r="B9" s="76" t="s">
        <v>293</v>
      </c>
      <c r="C9" s="76">
        <v>1</v>
      </c>
      <c r="D9" s="76" t="s">
        <v>270</v>
      </c>
      <c r="E9" s="76" t="s">
        <v>271</v>
      </c>
      <c r="F9" s="76" t="s">
        <v>272</v>
      </c>
      <c r="G9" s="76" t="s">
        <v>294</v>
      </c>
      <c r="H9" s="76" t="s">
        <v>274</v>
      </c>
      <c r="I9" s="76" t="s">
        <v>275</v>
      </c>
      <c r="J9" s="76" t="s">
        <v>276</v>
      </c>
      <c r="K9" s="76">
        <v>0</v>
      </c>
      <c r="L9" s="76" t="s">
        <v>282</v>
      </c>
      <c r="M9" s="76" t="s">
        <v>278</v>
      </c>
      <c r="N9" s="76" t="s">
        <v>279</v>
      </c>
      <c r="O9" s="76">
        <v>3.3980199999999998</v>
      </c>
      <c r="P9" s="76">
        <v>1</v>
      </c>
      <c r="Q9" s="76">
        <v>1699.16</v>
      </c>
      <c r="R9" s="76">
        <v>1740.94</v>
      </c>
      <c r="S9" s="76">
        <v>355.50599999999997</v>
      </c>
      <c r="T9" s="76">
        <v>2.96116</v>
      </c>
      <c r="U9" s="76">
        <v>0.37069000000000002</v>
      </c>
      <c r="V9" s="76">
        <v>274.161</v>
      </c>
      <c r="W9" s="76">
        <v>602.82100000000003</v>
      </c>
      <c r="X9" s="76">
        <v>440.33600000000001</v>
      </c>
      <c r="Y9" s="76">
        <v>859.63800000000003</v>
      </c>
      <c r="Z9" s="76">
        <v>284.935</v>
      </c>
    </row>
    <row r="10" spans="1:28" s="76" customFormat="1" x14ac:dyDescent="0.2">
      <c r="A10" s="76" t="s">
        <v>295</v>
      </c>
      <c r="B10" s="76" t="s">
        <v>295</v>
      </c>
      <c r="C10" s="76">
        <v>1</v>
      </c>
      <c r="D10" s="76" t="s">
        <v>270</v>
      </c>
      <c r="E10" s="76" t="s">
        <v>271</v>
      </c>
      <c r="F10" s="76" t="s">
        <v>272</v>
      </c>
      <c r="G10" s="76" t="s">
        <v>296</v>
      </c>
      <c r="H10" s="76" t="s">
        <v>274</v>
      </c>
      <c r="I10" s="76" t="s">
        <v>275</v>
      </c>
      <c r="J10" s="76" t="s">
        <v>276</v>
      </c>
      <c r="K10" s="76">
        <v>0</v>
      </c>
      <c r="L10" s="76" t="s">
        <v>282</v>
      </c>
      <c r="M10" s="76" t="s">
        <v>278</v>
      </c>
      <c r="N10" s="76" t="s">
        <v>279</v>
      </c>
      <c r="O10" s="76">
        <v>3.1736800000000001</v>
      </c>
      <c r="P10" s="76">
        <v>1</v>
      </c>
      <c r="Q10" s="76">
        <v>1788.45</v>
      </c>
      <c r="R10" s="76">
        <v>734.34500000000003</v>
      </c>
      <c r="S10" s="76">
        <v>414.71600000000001</v>
      </c>
      <c r="T10" s="76">
        <v>2.47506</v>
      </c>
      <c r="U10" s="76">
        <v>0.32929799999999998</v>
      </c>
      <c r="V10" s="76">
        <v>594.61300000000006</v>
      </c>
      <c r="W10" s="76">
        <v>287.72500000000002</v>
      </c>
      <c r="X10" s="76">
        <v>211.41900000000001</v>
      </c>
      <c r="Y10" s="76">
        <v>1382.3</v>
      </c>
      <c r="Z10" s="76">
        <v>722.54100000000005</v>
      </c>
    </row>
    <row r="11" spans="1:28" s="77" customFormat="1" x14ac:dyDescent="0.2">
      <c r="A11" s="77" t="s">
        <v>297</v>
      </c>
      <c r="B11" s="77" t="s">
        <v>297</v>
      </c>
      <c r="C11" s="77">
        <v>1</v>
      </c>
      <c r="D11" s="77" t="s">
        <v>270</v>
      </c>
      <c r="E11" s="77" t="s">
        <v>271</v>
      </c>
      <c r="F11" s="77" t="s">
        <v>272</v>
      </c>
      <c r="G11" s="77" t="s">
        <v>298</v>
      </c>
      <c r="H11" s="77" t="s">
        <v>274</v>
      </c>
      <c r="I11" s="77" t="s">
        <v>275</v>
      </c>
      <c r="J11" s="77" t="s">
        <v>276</v>
      </c>
      <c r="K11" s="77">
        <v>0</v>
      </c>
      <c r="L11" s="77" t="s">
        <v>282</v>
      </c>
      <c r="M11" s="77" t="s">
        <v>278</v>
      </c>
      <c r="N11" s="77" t="s">
        <v>279</v>
      </c>
      <c r="O11" s="77">
        <v>3.2714099999999999</v>
      </c>
      <c r="P11" s="77">
        <v>1</v>
      </c>
      <c r="Q11" s="77">
        <v>1726.06</v>
      </c>
      <c r="R11" s="77">
        <v>1031.98</v>
      </c>
      <c r="S11" s="77">
        <v>272.86799999999999</v>
      </c>
      <c r="T11" s="77">
        <v>2.6097600000000001</v>
      </c>
      <c r="U11" s="77">
        <v>0.33196599999999998</v>
      </c>
      <c r="V11" s="77">
        <v>283.39800000000002</v>
      </c>
      <c r="W11" s="77">
        <v>386.07799999999997</v>
      </c>
      <c r="X11" s="77">
        <v>270.04000000000002</v>
      </c>
      <c r="Y11" s="77">
        <v>904.26</v>
      </c>
      <c r="Z11" s="77">
        <v>308.31799999999998</v>
      </c>
    </row>
    <row r="12" spans="1:28" s="76" customFormat="1" x14ac:dyDescent="0.2">
      <c r="A12" s="76" t="s">
        <v>299</v>
      </c>
      <c r="B12" s="76" t="s">
        <v>299</v>
      </c>
      <c r="C12" s="76">
        <v>1</v>
      </c>
      <c r="D12" s="76" t="s">
        <v>270</v>
      </c>
      <c r="E12" s="76" t="s">
        <v>271</v>
      </c>
      <c r="F12" s="76" t="s">
        <v>300</v>
      </c>
      <c r="G12" s="76" t="s">
        <v>273</v>
      </c>
      <c r="H12" s="76" t="s">
        <v>274</v>
      </c>
      <c r="I12" s="76" t="s">
        <v>275</v>
      </c>
      <c r="J12" s="76" t="s">
        <v>276</v>
      </c>
      <c r="K12" s="76">
        <v>0</v>
      </c>
      <c r="L12" s="76" t="s">
        <v>277</v>
      </c>
      <c r="M12" s="76" t="s">
        <v>278</v>
      </c>
      <c r="N12" s="76" t="s">
        <v>279</v>
      </c>
      <c r="O12" s="76">
        <v>3.4985900000000001</v>
      </c>
      <c r="P12" s="76">
        <v>1</v>
      </c>
      <c r="Q12" s="76">
        <v>1242</v>
      </c>
      <c r="R12" s="76">
        <v>365.04199999999997</v>
      </c>
      <c r="S12" s="76">
        <v>249.33799999999999</v>
      </c>
      <c r="T12" s="76">
        <v>2.3081499999999999</v>
      </c>
      <c r="U12" s="76">
        <v>0.25109900000000002</v>
      </c>
      <c r="V12" s="76">
        <v>356.154</v>
      </c>
      <c r="W12" s="76">
        <v>133.667</v>
      </c>
      <c r="X12" s="76">
        <v>67.665099999999995</v>
      </c>
      <c r="Y12" s="76">
        <v>864.726</v>
      </c>
      <c r="Z12" s="76">
        <v>420.05500000000001</v>
      </c>
    </row>
    <row r="13" spans="1:28" s="76" customFormat="1" x14ac:dyDescent="0.2">
      <c r="A13" s="76" t="s">
        <v>301</v>
      </c>
      <c r="B13" s="76" t="s">
        <v>301</v>
      </c>
      <c r="C13" s="76">
        <v>1</v>
      </c>
      <c r="D13" s="76" t="s">
        <v>270</v>
      </c>
      <c r="E13" s="76" t="s">
        <v>271</v>
      </c>
      <c r="F13" s="76" t="s">
        <v>300</v>
      </c>
      <c r="G13" s="76" t="s">
        <v>281</v>
      </c>
      <c r="H13" s="76" t="s">
        <v>274</v>
      </c>
      <c r="I13" s="76" t="s">
        <v>275</v>
      </c>
      <c r="J13" s="76" t="s">
        <v>276</v>
      </c>
      <c r="K13" s="76">
        <v>0</v>
      </c>
      <c r="L13" s="76" t="s">
        <v>282</v>
      </c>
      <c r="M13" s="76" t="s">
        <v>278</v>
      </c>
      <c r="N13" s="76" t="s">
        <v>279</v>
      </c>
      <c r="O13" s="76">
        <v>3.49762</v>
      </c>
      <c r="P13" s="76">
        <v>1</v>
      </c>
      <c r="Q13" s="76">
        <v>1212.45</v>
      </c>
      <c r="R13" s="76">
        <v>1746.15</v>
      </c>
      <c r="S13" s="76">
        <v>355.858</v>
      </c>
      <c r="T13" s="76">
        <v>4.26884</v>
      </c>
      <c r="U13" s="76">
        <v>0.37085000000000001</v>
      </c>
      <c r="V13" s="76">
        <v>336.19499999999999</v>
      </c>
      <c r="W13" s="76">
        <v>444.012</v>
      </c>
      <c r="X13" s="76">
        <v>297.28699999999998</v>
      </c>
      <c r="Y13" s="76">
        <v>811.601</v>
      </c>
      <c r="Z13" s="76">
        <v>400.50400000000002</v>
      </c>
    </row>
    <row r="14" spans="1:28" s="76" customFormat="1" x14ac:dyDescent="0.2">
      <c r="A14" s="76" t="s">
        <v>302</v>
      </c>
      <c r="B14" s="76" t="s">
        <v>302</v>
      </c>
      <c r="C14" s="76">
        <v>1</v>
      </c>
      <c r="D14" s="76" t="s">
        <v>270</v>
      </c>
      <c r="E14" s="76" t="s">
        <v>271</v>
      </c>
      <c r="F14" s="76" t="s">
        <v>300</v>
      </c>
      <c r="G14" s="76" t="s">
        <v>284</v>
      </c>
      <c r="H14" s="76" t="s">
        <v>274</v>
      </c>
      <c r="I14" s="76" t="s">
        <v>275</v>
      </c>
      <c r="J14" s="76" t="s">
        <v>276</v>
      </c>
      <c r="K14" s="76">
        <v>0</v>
      </c>
      <c r="L14" s="76" t="s">
        <v>277</v>
      </c>
      <c r="M14" s="76" t="s">
        <v>278</v>
      </c>
      <c r="N14" s="76" t="s">
        <v>279</v>
      </c>
      <c r="O14" s="76">
        <v>3.4974599999999998</v>
      </c>
      <c r="P14" s="76">
        <v>1</v>
      </c>
      <c r="Q14" s="76">
        <v>1207.5</v>
      </c>
      <c r="R14" s="76">
        <v>983.803</v>
      </c>
      <c r="S14" s="76">
        <v>251.36799999999999</v>
      </c>
      <c r="T14" s="76">
        <v>3.21407</v>
      </c>
      <c r="U14" s="76">
        <v>0.27045000000000002</v>
      </c>
      <c r="V14" s="76">
        <v>282.17700000000002</v>
      </c>
      <c r="W14" s="76">
        <v>282.39400000000001</v>
      </c>
      <c r="X14" s="76">
        <v>181.886</v>
      </c>
      <c r="Y14" s="76">
        <v>817.16200000000003</v>
      </c>
      <c r="Z14" s="76">
        <v>320.60500000000002</v>
      </c>
    </row>
    <row r="15" spans="1:28" s="76" customFormat="1" x14ac:dyDescent="0.2">
      <c r="A15" s="76" t="s">
        <v>303</v>
      </c>
      <c r="B15" s="76" t="s">
        <v>303</v>
      </c>
      <c r="C15" s="76">
        <v>1</v>
      </c>
      <c r="D15" s="76" t="s">
        <v>270</v>
      </c>
      <c r="E15" s="76" t="s">
        <v>271</v>
      </c>
      <c r="F15" s="76" t="s">
        <v>300</v>
      </c>
      <c r="G15" s="76" t="s">
        <v>286</v>
      </c>
      <c r="H15" s="76" t="s">
        <v>274</v>
      </c>
      <c r="I15" s="76" t="s">
        <v>275</v>
      </c>
      <c r="J15" s="76" t="s">
        <v>276</v>
      </c>
      <c r="K15" s="76">
        <v>0</v>
      </c>
      <c r="L15" s="76" t="s">
        <v>282</v>
      </c>
      <c r="M15" s="76" t="s">
        <v>278</v>
      </c>
      <c r="N15" s="76" t="s">
        <v>279</v>
      </c>
      <c r="O15" s="76">
        <v>3.4977499999999999</v>
      </c>
      <c r="P15" s="76">
        <v>1</v>
      </c>
      <c r="Q15" s="76">
        <v>1216.4100000000001</v>
      </c>
      <c r="R15" s="76">
        <v>2104.9299999999998</v>
      </c>
      <c r="S15" s="76">
        <v>350.25</v>
      </c>
      <c r="T15" s="76">
        <v>4.0186400000000004</v>
      </c>
      <c r="U15" s="76">
        <v>0.365286</v>
      </c>
      <c r="V15" s="76">
        <v>252.89</v>
      </c>
      <c r="W15" s="76">
        <v>455.75599999999997</v>
      </c>
      <c r="X15" s="76">
        <v>436.45499999999998</v>
      </c>
      <c r="Y15" s="76">
        <v>584.88</v>
      </c>
      <c r="Z15" s="76">
        <v>295.39100000000002</v>
      </c>
    </row>
    <row r="16" spans="1:28" s="76" customFormat="1" x14ac:dyDescent="0.2">
      <c r="A16" s="76" t="s">
        <v>304</v>
      </c>
      <c r="B16" s="76" t="s">
        <v>304</v>
      </c>
      <c r="C16" s="76">
        <v>1</v>
      </c>
      <c r="D16" s="76" t="s">
        <v>270</v>
      </c>
      <c r="E16" s="76" t="s">
        <v>271</v>
      </c>
      <c r="F16" s="76" t="s">
        <v>300</v>
      </c>
      <c r="G16" s="76" t="s">
        <v>288</v>
      </c>
      <c r="H16" s="76" t="s">
        <v>274</v>
      </c>
      <c r="I16" s="76" t="s">
        <v>275</v>
      </c>
      <c r="J16" s="76" t="s">
        <v>276</v>
      </c>
      <c r="K16" s="76">
        <v>0</v>
      </c>
      <c r="L16" s="76" t="s">
        <v>277</v>
      </c>
      <c r="M16" s="76" t="s">
        <v>278</v>
      </c>
      <c r="N16" s="76" t="s">
        <v>279</v>
      </c>
      <c r="O16" s="76">
        <v>3.4981</v>
      </c>
      <c r="P16" s="76">
        <v>1</v>
      </c>
      <c r="Q16" s="76">
        <v>1227.05</v>
      </c>
      <c r="R16" s="76">
        <v>1129.44</v>
      </c>
      <c r="S16" s="76">
        <v>301.58300000000003</v>
      </c>
      <c r="T16" s="76">
        <v>3.23814</v>
      </c>
      <c r="U16" s="76">
        <v>0.27405800000000002</v>
      </c>
      <c r="V16" s="76">
        <v>334.35399999999998</v>
      </c>
      <c r="W16" s="76">
        <v>333.51499999999999</v>
      </c>
      <c r="X16" s="76">
        <v>204.13499999999999</v>
      </c>
      <c r="Y16" s="76">
        <v>819.68600000000004</v>
      </c>
      <c r="Z16" s="76">
        <v>390.017</v>
      </c>
    </row>
    <row r="17" spans="1:26" s="76" customFormat="1" x14ac:dyDescent="0.2">
      <c r="A17" s="76" t="s">
        <v>305</v>
      </c>
      <c r="B17" s="76" t="s">
        <v>305</v>
      </c>
      <c r="C17" s="76">
        <v>1</v>
      </c>
      <c r="D17" s="76" t="s">
        <v>270</v>
      </c>
      <c r="E17" s="76" t="s">
        <v>271</v>
      </c>
      <c r="F17" s="76" t="s">
        <v>300</v>
      </c>
      <c r="G17" s="76" t="s">
        <v>290</v>
      </c>
      <c r="H17" s="76" t="s">
        <v>274</v>
      </c>
      <c r="I17" s="76" t="s">
        <v>275</v>
      </c>
      <c r="J17" s="76" t="s">
        <v>276</v>
      </c>
      <c r="K17" s="76">
        <v>0</v>
      </c>
      <c r="L17" s="76" t="s">
        <v>282</v>
      </c>
      <c r="M17" s="76" t="s">
        <v>278</v>
      </c>
      <c r="N17" s="76" t="s">
        <v>279</v>
      </c>
      <c r="O17" s="76">
        <v>3.4979</v>
      </c>
      <c r="P17" s="76">
        <v>1</v>
      </c>
      <c r="Q17" s="76">
        <v>1221.04</v>
      </c>
      <c r="R17" s="76">
        <v>3639.9</v>
      </c>
      <c r="S17" s="76">
        <v>544.80899999999997</v>
      </c>
      <c r="T17" s="76">
        <v>5.9268900000000002</v>
      </c>
      <c r="U17" s="76">
        <v>0.49224000000000001</v>
      </c>
      <c r="V17" s="76">
        <v>377.15600000000001</v>
      </c>
      <c r="W17" s="76">
        <v>655.57899999999995</v>
      </c>
      <c r="X17" s="76">
        <v>594.452</v>
      </c>
      <c r="Y17" s="76">
        <v>803.90700000000004</v>
      </c>
      <c r="Z17" s="76">
        <v>457.52800000000002</v>
      </c>
    </row>
    <row r="18" spans="1:26" s="76" customFormat="1" x14ac:dyDescent="0.2">
      <c r="A18" s="76" t="s">
        <v>306</v>
      </c>
      <c r="B18" s="76" t="s">
        <v>306</v>
      </c>
      <c r="C18" s="76">
        <v>1</v>
      </c>
      <c r="D18" s="76" t="s">
        <v>270</v>
      </c>
      <c r="E18" s="76" t="s">
        <v>271</v>
      </c>
      <c r="F18" s="76" t="s">
        <v>300</v>
      </c>
      <c r="G18" s="76" t="s">
        <v>292</v>
      </c>
      <c r="H18" s="76" t="s">
        <v>274</v>
      </c>
      <c r="I18" s="76" t="s">
        <v>275</v>
      </c>
      <c r="J18" s="76" t="s">
        <v>276</v>
      </c>
      <c r="K18" s="76">
        <v>0</v>
      </c>
      <c r="L18" s="76" t="s">
        <v>282</v>
      </c>
      <c r="M18" s="76" t="s">
        <v>278</v>
      </c>
      <c r="N18" s="76" t="s">
        <v>279</v>
      </c>
      <c r="O18" s="76">
        <v>3.4976600000000002</v>
      </c>
      <c r="P18" s="76">
        <v>1</v>
      </c>
      <c r="Q18" s="76">
        <v>1213.54</v>
      </c>
      <c r="R18" s="76">
        <v>2960.54</v>
      </c>
      <c r="S18" s="76">
        <v>416.93099999999998</v>
      </c>
      <c r="T18" s="76">
        <v>5.5793999999999997</v>
      </c>
      <c r="U18" s="76">
        <v>0.46036500000000002</v>
      </c>
      <c r="V18" s="76">
        <v>271.11799999999999</v>
      </c>
      <c r="W18" s="76">
        <v>574.38099999999997</v>
      </c>
      <c r="X18" s="76">
        <v>514.78899999999999</v>
      </c>
      <c r="Y18" s="76">
        <v>675.35299999999995</v>
      </c>
      <c r="Z18" s="76">
        <v>320.39699999999999</v>
      </c>
    </row>
    <row r="19" spans="1:26" s="76" customFormat="1" x14ac:dyDescent="0.2">
      <c r="A19" s="76" t="s">
        <v>307</v>
      </c>
      <c r="B19" s="76" t="s">
        <v>307</v>
      </c>
      <c r="C19" s="76">
        <v>1</v>
      </c>
      <c r="D19" s="76" t="s">
        <v>270</v>
      </c>
      <c r="E19" s="76" t="s">
        <v>271</v>
      </c>
      <c r="F19" s="76" t="s">
        <v>300</v>
      </c>
      <c r="G19" s="76" t="s">
        <v>294</v>
      </c>
      <c r="H19" s="76" t="s">
        <v>274</v>
      </c>
      <c r="I19" s="76" t="s">
        <v>275</v>
      </c>
      <c r="J19" s="76" t="s">
        <v>276</v>
      </c>
      <c r="K19" s="76">
        <v>0</v>
      </c>
      <c r="L19" s="76" t="s">
        <v>277</v>
      </c>
      <c r="M19" s="76" t="s">
        <v>278</v>
      </c>
      <c r="N19" s="76" t="s">
        <v>279</v>
      </c>
      <c r="O19" s="76">
        <v>3.49743</v>
      </c>
      <c r="P19" s="76">
        <v>1</v>
      </c>
      <c r="Q19" s="76">
        <v>1206.67</v>
      </c>
      <c r="R19" s="76">
        <v>4380.8</v>
      </c>
      <c r="S19" s="76">
        <v>549.52200000000005</v>
      </c>
      <c r="T19" s="76">
        <v>5.9552199999999997</v>
      </c>
      <c r="U19" s="76">
        <v>0.47650199999999998</v>
      </c>
      <c r="V19" s="76">
        <v>316.63099999999997</v>
      </c>
      <c r="W19" s="76">
        <v>774.16</v>
      </c>
      <c r="X19" s="76">
        <v>704.62300000000005</v>
      </c>
      <c r="Y19" s="76">
        <v>678.62599999999998</v>
      </c>
      <c r="Z19" s="76">
        <v>383.245</v>
      </c>
    </row>
    <row r="20" spans="1:26" s="76" customFormat="1" x14ac:dyDescent="0.2">
      <c r="A20" s="76" t="s">
        <v>308</v>
      </c>
      <c r="B20" s="76" t="s">
        <v>308</v>
      </c>
      <c r="C20" s="76">
        <v>1</v>
      </c>
      <c r="D20" s="76" t="s">
        <v>270</v>
      </c>
      <c r="E20" s="76" t="s">
        <v>271</v>
      </c>
      <c r="F20" s="76" t="s">
        <v>300</v>
      </c>
      <c r="G20" s="76" t="s">
        <v>296</v>
      </c>
      <c r="H20" s="76" t="s">
        <v>274</v>
      </c>
      <c r="I20" s="76" t="s">
        <v>275</v>
      </c>
      <c r="J20" s="76" t="s">
        <v>276</v>
      </c>
      <c r="K20" s="76">
        <v>0</v>
      </c>
      <c r="L20" s="76" t="s">
        <v>282</v>
      </c>
      <c r="M20" s="76" t="s">
        <v>278</v>
      </c>
      <c r="N20" s="76" t="s">
        <v>279</v>
      </c>
      <c r="O20" s="76">
        <v>3.4980699999999998</v>
      </c>
      <c r="P20" s="76">
        <v>1</v>
      </c>
      <c r="Q20" s="76">
        <v>1226.1500000000001</v>
      </c>
      <c r="R20" s="76">
        <v>2083.92</v>
      </c>
      <c r="S20" s="76">
        <v>662.90499999999997</v>
      </c>
      <c r="T20" s="76">
        <v>4.9764600000000003</v>
      </c>
      <c r="U20" s="76">
        <v>0.48457899999999998</v>
      </c>
      <c r="V20" s="76">
        <v>732.25099999999998</v>
      </c>
      <c r="W20" s="76">
        <v>403.42099999999999</v>
      </c>
      <c r="X20" s="76">
        <v>374.39100000000002</v>
      </c>
      <c r="Y20" s="76">
        <v>973.63300000000004</v>
      </c>
      <c r="Z20" s="76">
        <v>923.98800000000006</v>
      </c>
    </row>
    <row r="21" spans="1:26" s="76" customFormat="1" x14ac:dyDescent="0.2">
      <c r="A21" s="76" t="s">
        <v>309</v>
      </c>
      <c r="B21" s="76" t="s">
        <v>309</v>
      </c>
      <c r="C21" s="76">
        <v>1</v>
      </c>
      <c r="D21" s="76" t="s">
        <v>270</v>
      </c>
      <c r="E21" s="76" t="s">
        <v>271</v>
      </c>
      <c r="F21" s="76" t="s">
        <v>300</v>
      </c>
      <c r="G21" s="76" t="s">
        <v>298</v>
      </c>
      <c r="H21" s="76" t="s">
        <v>274</v>
      </c>
      <c r="I21" s="76" t="s">
        <v>275</v>
      </c>
      <c r="J21" s="76" t="s">
        <v>276</v>
      </c>
      <c r="K21" s="76">
        <v>0</v>
      </c>
      <c r="L21" s="76" t="s">
        <v>282</v>
      </c>
      <c r="M21" s="76" t="s">
        <v>278</v>
      </c>
      <c r="N21" s="76" t="s">
        <v>279</v>
      </c>
      <c r="O21" s="76">
        <v>3.4977100000000001</v>
      </c>
      <c r="P21" s="76">
        <v>1</v>
      </c>
      <c r="Q21" s="76">
        <v>1215.1400000000001</v>
      </c>
      <c r="R21" s="76">
        <v>3095.73</v>
      </c>
      <c r="S21" s="76">
        <v>473.57600000000002</v>
      </c>
      <c r="T21" s="76">
        <v>5.3420300000000003</v>
      </c>
      <c r="U21" s="76">
        <v>0.44685999999999998</v>
      </c>
      <c r="V21" s="76">
        <v>342.45800000000003</v>
      </c>
      <c r="W21" s="76">
        <v>590.33399999999995</v>
      </c>
      <c r="X21" s="76">
        <v>519.83299999999997</v>
      </c>
      <c r="Y21" s="76">
        <v>750.01499999999999</v>
      </c>
      <c r="Z21" s="76">
        <v>412.30399999999997</v>
      </c>
    </row>
    <row r="22" spans="1:26" x14ac:dyDescent="0.2">
      <c r="D22" s="72"/>
      <c r="F22" s="78"/>
      <c r="G22" s="78"/>
      <c r="H22" s="78"/>
      <c r="I22" s="79"/>
      <c r="J22" s="78"/>
    </row>
    <row r="23" spans="1:26" s="81" customFormat="1" x14ac:dyDescent="0.2">
      <c r="B23" s="82"/>
      <c r="C23" s="82"/>
      <c r="E23" s="82"/>
      <c r="F23" s="82"/>
      <c r="G23" s="82"/>
      <c r="H23" s="82"/>
      <c r="I23" s="82"/>
      <c r="J23" s="82"/>
    </row>
    <row r="24" spans="1:26" s="81" customFormat="1" x14ac:dyDescent="0.2">
      <c r="B24" s="82"/>
      <c r="C24" s="82"/>
      <c r="E24" s="82"/>
      <c r="F24" s="82"/>
      <c r="G24" s="82"/>
      <c r="H24" s="82"/>
      <c r="I24" s="82"/>
      <c r="J24" s="82"/>
    </row>
    <row r="25" spans="1:26" s="81" customFormat="1" x14ac:dyDescent="0.2">
      <c r="B25" s="82"/>
      <c r="C25" s="82"/>
      <c r="E25" s="82"/>
      <c r="F25" s="82"/>
      <c r="G25" s="82"/>
      <c r="H25" s="82"/>
      <c r="I25" s="82"/>
      <c r="J25" s="82"/>
    </row>
    <row r="26" spans="1:26" s="81" customFormat="1" ht="45.75" customHeight="1" x14ac:dyDescent="0.2">
      <c r="B26" s="83" t="s">
        <v>310</v>
      </c>
      <c r="C26" s="84" t="s">
        <v>9</v>
      </c>
      <c r="D26" s="85" t="s">
        <v>7</v>
      </c>
      <c r="E26" s="86" t="s">
        <v>311</v>
      </c>
      <c r="F26" s="87" t="s">
        <v>312</v>
      </c>
      <c r="G26" s="86" t="s">
        <v>313</v>
      </c>
      <c r="H26" s="87" t="s">
        <v>314</v>
      </c>
      <c r="I26" s="86" t="s">
        <v>315</v>
      </c>
      <c r="J26" s="87" t="s">
        <v>316</v>
      </c>
    </row>
    <row r="27" spans="1:26" s="81" customFormat="1" x14ac:dyDescent="0.2">
      <c r="B27" s="88" t="s">
        <v>317</v>
      </c>
      <c r="C27" s="89">
        <v>1</v>
      </c>
      <c r="D27" s="90" t="s">
        <v>57</v>
      </c>
      <c r="E27" s="91">
        <f>O2</f>
        <v>2.1442000000000001</v>
      </c>
      <c r="F27" s="92">
        <f t="shared" ref="F27:F46" si="0">R2+S2*X2/(X2+Z2)</f>
        <v>42.848474390832109</v>
      </c>
      <c r="G27" s="91">
        <f>DEER2008to2014Adj!D65</f>
        <v>1.0027049715511611</v>
      </c>
      <c r="H27" s="93">
        <f>DEER2008to2014Adj!E65</f>
        <v>0.8860557982313102</v>
      </c>
      <c r="I27" s="88">
        <f>E27*G27</f>
        <v>2.15</v>
      </c>
      <c r="J27" s="92">
        <f>F27*H27</f>
        <v>37.9661391793626</v>
      </c>
    </row>
    <row r="28" spans="1:26" s="81" customFormat="1" x14ac:dyDescent="0.2">
      <c r="B28" s="94" t="s">
        <v>317</v>
      </c>
      <c r="C28" s="95">
        <v>2</v>
      </c>
      <c r="D28" s="96" t="s">
        <v>57</v>
      </c>
      <c r="E28" s="97">
        <f t="shared" ref="E28:E46" si="1">O3</f>
        <v>3.28383</v>
      </c>
      <c r="F28" s="98">
        <f t="shared" si="0"/>
        <v>430.91122301380278</v>
      </c>
      <c r="G28" s="97">
        <f>DEER2008to2014Adj!D66</f>
        <v>0.98665278044234939</v>
      </c>
      <c r="H28" s="99">
        <f>DEER2008to2014Adj!E66</f>
        <v>1.069698479491443</v>
      </c>
      <c r="I28" s="94">
        <f t="shared" ref="I28:J46" si="2">E28*G28</f>
        <v>3.24</v>
      </c>
      <c r="J28" s="98">
        <f t="shared" si="2"/>
        <v>460.94508005366293</v>
      </c>
    </row>
    <row r="29" spans="1:26" s="81" customFormat="1" x14ac:dyDescent="0.2">
      <c r="B29" s="94" t="s">
        <v>317</v>
      </c>
      <c r="C29" s="95">
        <v>3</v>
      </c>
      <c r="D29" s="96" t="s">
        <v>57</v>
      </c>
      <c r="E29" s="97">
        <f t="shared" si="1"/>
        <v>2.9004699999999999</v>
      </c>
      <c r="F29" s="98">
        <f t="shared" si="0"/>
        <v>159.15806857485197</v>
      </c>
      <c r="G29" s="97">
        <f>DEER2008to2014Adj!D67</f>
        <v>1.0032856743907024</v>
      </c>
      <c r="H29" s="99">
        <f>DEER2008to2014Adj!E67</f>
        <v>1.0216364238211311</v>
      </c>
      <c r="I29" s="94">
        <f t="shared" si="2"/>
        <v>2.9100000000000006</v>
      </c>
      <c r="J29" s="98">
        <f t="shared" si="2"/>
        <v>162.6016800010901</v>
      </c>
    </row>
    <row r="30" spans="1:26" s="81" customFormat="1" x14ac:dyDescent="0.2">
      <c r="B30" s="94" t="s">
        <v>317</v>
      </c>
      <c r="C30" s="95">
        <v>4</v>
      </c>
      <c r="D30" s="96" t="s">
        <v>57</v>
      </c>
      <c r="E30" s="97">
        <f t="shared" si="1"/>
        <v>2.8141500000000002</v>
      </c>
      <c r="F30" s="98">
        <f t="shared" si="0"/>
        <v>625.17426230879187</v>
      </c>
      <c r="G30" s="97">
        <f>DEER2008to2014Adj!D68</f>
        <v>1.0056322513014586</v>
      </c>
      <c r="H30" s="99">
        <f>DEER2008to2014Adj!E68</f>
        <v>1.0909043260319533</v>
      </c>
      <c r="I30" s="94">
        <f t="shared" si="2"/>
        <v>2.83</v>
      </c>
      <c r="J30" s="98">
        <f t="shared" si="2"/>
        <v>682.00530727649618</v>
      </c>
    </row>
    <row r="31" spans="1:26" s="81" customFormat="1" x14ac:dyDescent="0.2">
      <c r="B31" s="94" t="s">
        <v>317</v>
      </c>
      <c r="C31" s="95">
        <v>5</v>
      </c>
      <c r="D31" s="96" t="s">
        <v>57</v>
      </c>
      <c r="E31" s="97">
        <f t="shared" si="1"/>
        <v>3.0605699999999998</v>
      </c>
      <c r="F31" s="98">
        <f t="shared" si="0"/>
        <v>85.261138767859038</v>
      </c>
      <c r="G31" s="97">
        <f>DEER2008to2014Adj!D69</f>
        <v>1.0030811254112797</v>
      </c>
      <c r="H31" s="99">
        <f>DEER2008to2014Adj!E69</f>
        <v>1.0368360862121753</v>
      </c>
      <c r="I31" s="94">
        <f t="shared" si="2"/>
        <v>3.0700000000000003</v>
      </c>
      <c r="J31" s="98">
        <f t="shared" si="2"/>
        <v>88.401825426060128</v>
      </c>
    </row>
    <row r="32" spans="1:26" s="81" customFormat="1" x14ac:dyDescent="0.2">
      <c r="B32" s="94" t="s">
        <v>317</v>
      </c>
      <c r="C32" s="95">
        <v>11</v>
      </c>
      <c r="D32" s="96" t="s">
        <v>57</v>
      </c>
      <c r="E32" s="97">
        <f t="shared" si="1"/>
        <v>3.5135999999999998</v>
      </c>
      <c r="F32" s="98">
        <f t="shared" si="0"/>
        <v>1643.763026608523</v>
      </c>
      <c r="G32" s="97">
        <f>DEER2008to2014Adj!D70</f>
        <v>0.98474499089253187</v>
      </c>
      <c r="H32" s="99">
        <f>DEER2008to2014Adj!E70</f>
        <v>1.057425793005675</v>
      </c>
      <c r="I32" s="94">
        <f t="shared" si="2"/>
        <v>3.46</v>
      </c>
      <c r="J32" s="98">
        <f t="shared" si="2"/>
        <v>1738.1574219249258</v>
      </c>
    </row>
    <row r="33" spans="2:10" s="81" customFormat="1" x14ac:dyDescent="0.2">
      <c r="B33" s="94" t="s">
        <v>317</v>
      </c>
      <c r="C33" s="95">
        <v>12</v>
      </c>
      <c r="D33" s="96" t="s">
        <v>57</v>
      </c>
      <c r="E33" s="97">
        <f t="shared" si="1"/>
        <v>3.3237899999999998</v>
      </c>
      <c r="F33" s="98">
        <f t="shared" si="0"/>
        <v>1037.7742948878863</v>
      </c>
      <c r="G33" s="97">
        <f>DEER2008to2014Adj!D71</f>
        <v>0.98682528077886988</v>
      </c>
      <c r="H33" s="99">
        <f>DEER2008to2014Adj!E71</f>
        <v>1.0312474707541355</v>
      </c>
      <c r="I33" s="94">
        <f t="shared" si="2"/>
        <v>3.28</v>
      </c>
      <c r="J33" s="98">
        <f t="shared" si="2"/>
        <v>1070.2021168167892</v>
      </c>
    </row>
    <row r="34" spans="2:10" s="81" customFormat="1" x14ac:dyDescent="0.2">
      <c r="B34" s="94" t="s">
        <v>317</v>
      </c>
      <c r="C34" s="95">
        <v>13</v>
      </c>
      <c r="D34" s="96" t="s">
        <v>57</v>
      </c>
      <c r="E34" s="97">
        <f t="shared" si="1"/>
        <v>3.3980199999999998</v>
      </c>
      <c r="F34" s="98">
        <f t="shared" si="0"/>
        <v>1956.7794448640577</v>
      </c>
      <c r="G34" s="97">
        <f>DEER2008to2014Adj!D72</f>
        <v>0.98881113118816255</v>
      </c>
      <c r="H34" s="99">
        <f>DEER2008to2014Adj!E72</f>
        <v>1.0226916794815757</v>
      </c>
      <c r="I34" s="94">
        <f t="shared" si="2"/>
        <v>3.36</v>
      </c>
      <c r="J34" s="98">
        <f t="shared" si="2"/>
        <v>2001.1820568430485</v>
      </c>
    </row>
    <row r="35" spans="2:10" s="81" customFormat="1" x14ac:dyDescent="0.2">
      <c r="B35" s="94" t="s">
        <v>317</v>
      </c>
      <c r="C35" s="95">
        <v>16</v>
      </c>
      <c r="D35" s="96" t="s">
        <v>57</v>
      </c>
      <c r="E35" s="97">
        <f t="shared" si="1"/>
        <v>3.1736800000000001</v>
      </c>
      <c r="F35" s="98">
        <f t="shared" si="0"/>
        <v>828.2235836695362</v>
      </c>
      <c r="G35" s="97">
        <f>DEER2008to2014Adj!D73</f>
        <v>1.0019913790930404</v>
      </c>
      <c r="H35" s="99">
        <f>DEER2008to2014Adj!E73</f>
        <v>0.95123303097753897</v>
      </c>
      <c r="I35" s="94">
        <f t="shared" si="2"/>
        <v>3.1800000000000006</v>
      </c>
      <c r="J35" s="98">
        <f t="shared" si="2"/>
        <v>787.83362982105223</v>
      </c>
    </row>
    <row r="36" spans="2:10" s="81" customFormat="1" x14ac:dyDescent="0.2">
      <c r="B36" s="100" t="s">
        <v>317</v>
      </c>
      <c r="C36" s="101" t="s">
        <v>317</v>
      </c>
      <c r="D36" s="102" t="s">
        <v>57</v>
      </c>
      <c r="E36" s="103">
        <f t="shared" si="1"/>
        <v>3.2714099999999999</v>
      </c>
      <c r="F36" s="104">
        <f t="shared" si="0"/>
        <v>1159.3842629651531</v>
      </c>
      <c r="G36" s="103">
        <f>DEER2008to2014Adj!D74</f>
        <v>0.990398635450769</v>
      </c>
      <c r="H36" s="105">
        <f>DEER2008to2014Adj!E74</f>
        <v>1.0240635750226468</v>
      </c>
      <c r="I36" s="100">
        <f t="shared" si="2"/>
        <v>3.24</v>
      </c>
      <c r="J36" s="104">
        <f t="shared" si="2"/>
        <v>1187.2831931570911</v>
      </c>
    </row>
    <row r="37" spans="2:10" s="81" customFormat="1" x14ac:dyDescent="0.2">
      <c r="B37" s="94" t="s">
        <v>317</v>
      </c>
      <c r="C37" s="95">
        <v>1</v>
      </c>
      <c r="D37" s="96" t="s">
        <v>49</v>
      </c>
      <c r="E37" s="97">
        <f t="shared" si="1"/>
        <v>3.4985900000000001</v>
      </c>
      <c r="F37" s="98">
        <f t="shared" si="0"/>
        <v>399.63454745457483</v>
      </c>
      <c r="G37" s="97">
        <f>DEER2008to2014Adj!D55</f>
        <v>1.0004030195021423</v>
      </c>
      <c r="H37" s="99">
        <f>DEER2008to2014Adj!E55</f>
        <v>0.53395120309125876</v>
      </c>
      <c r="I37" s="94">
        <f t="shared" si="2"/>
        <v>3.5</v>
      </c>
      <c r="J37" s="98">
        <f t="shared" si="2"/>
        <v>213.38534741020098</v>
      </c>
    </row>
    <row r="38" spans="2:10" s="81" customFormat="1" x14ac:dyDescent="0.2">
      <c r="B38" s="94" t="s">
        <v>317</v>
      </c>
      <c r="C38" s="95">
        <v>2</v>
      </c>
      <c r="D38" s="96" t="s">
        <v>49</v>
      </c>
      <c r="E38" s="97">
        <f t="shared" si="1"/>
        <v>3.49762</v>
      </c>
      <c r="F38" s="98">
        <f t="shared" si="0"/>
        <v>1897.7598047208978</v>
      </c>
      <c r="G38" s="97">
        <f>DEER2008to2014Adj!D56</f>
        <v>1.0006804627146459</v>
      </c>
      <c r="H38" s="99">
        <f>DEER2008to2014Adj!E56</f>
        <v>0.86366859996308287</v>
      </c>
      <c r="I38" s="94">
        <f t="shared" si="2"/>
        <v>3.5</v>
      </c>
      <c r="J38" s="98">
        <f t="shared" si="2"/>
        <v>1639.0355536095115</v>
      </c>
    </row>
    <row r="39" spans="2:10" s="81" customFormat="1" x14ac:dyDescent="0.2">
      <c r="B39" s="94" t="s">
        <v>317</v>
      </c>
      <c r="C39" s="95">
        <v>3</v>
      </c>
      <c r="D39" s="96" t="s">
        <v>49</v>
      </c>
      <c r="E39" s="97">
        <f t="shared" si="1"/>
        <v>3.4974599999999998</v>
      </c>
      <c r="F39" s="98">
        <f t="shared" si="0"/>
        <v>1074.7903411623292</v>
      </c>
      <c r="G39" s="97">
        <f>DEER2008to2014Adj!D57</f>
        <v>1.000726241329422</v>
      </c>
      <c r="H39" s="99">
        <f>DEER2008to2014Adj!E57</f>
        <v>0.78717734223687819</v>
      </c>
      <c r="I39" s="94">
        <f t="shared" si="2"/>
        <v>3.5</v>
      </c>
      <c r="J39" s="98">
        <f t="shared" si="2"/>
        <v>846.05060421802989</v>
      </c>
    </row>
    <row r="40" spans="2:10" s="81" customFormat="1" x14ac:dyDescent="0.2">
      <c r="B40" s="94" t="s">
        <v>317</v>
      </c>
      <c r="C40" s="95">
        <v>4</v>
      </c>
      <c r="D40" s="96" t="s">
        <v>49</v>
      </c>
      <c r="E40" s="97">
        <f t="shared" si="1"/>
        <v>3.4977499999999999</v>
      </c>
      <c r="F40" s="98">
        <f t="shared" si="0"/>
        <v>2313.8105073061815</v>
      </c>
      <c r="G40" s="97">
        <f>DEER2008to2014Adj!D58</f>
        <v>1.0006432706740047</v>
      </c>
      <c r="H40" s="99">
        <f>DEER2008to2014Adj!E58</f>
        <v>0.85992161663563638</v>
      </c>
      <c r="I40" s="94">
        <f t="shared" si="2"/>
        <v>3.5</v>
      </c>
      <c r="J40" s="98">
        <f t="shared" si="2"/>
        <v>1989.6956720312535</v>
      </c>
    </row>
    <row r="41" spans="2:10" s="81" customFormat="1" x14ac:dyDescent="0.2">
      <c r="B41" s="94" t="s">
        <v>317</v>
      </c>
      <c r="C41" s="95">
        <v>5</v>
      </c>
      <c r="D41" s="96" t="s">
        <v>49</v>
      </c>
      <c r="E41" s="97">
        <f t="shared" si="1"/>
        <v>3.4981</v>
      </c>
      <c r="F41" s="98">
        <f t="shared" si="0"/>
        <v>1233.0559866582962</v>
      </c>
      <c r="G41" s="97">
        <f>DEER2008to2014Adj!D59</f>
        <v>1.0005431519967982</v>
      </c>
      <c r="H41" s="99">
        <f>DEER2008to2014Adj!E59</f>
        <v>0.69211765721654506</v>
      </c>
      <c r="I41" s="94">
        <f t="shared" si="2"/>
        <v>3.5</v>
      </c>
      <c r="J41" s="98">
        <f t="shared" si="2"/>
        <v>853.41982070277538</v>
      </c>
    </row>
    <row r="42" spans="2:10" s="81" customFormat="1" x14ac:dyDescent="0.2">
      <c r="B42" s="94" t="s">
        <v>317</v>
      </c>
      <c r="C42" s="95">
        <v>11</v>
      </c>
      <c r="D42" s="96" t="s">
        <v>49</v>
      </c>
      <c r="E42" s="97">
        <f t="shared" si="1"/>
        <v>3.4979</v>
      </c>
      <c r="F42" s="98">
        <f t="shared" si="0"/>
        <v>3947.7602251639764</v>
      </c>
      <c r="G42" s="97">
        <f>DEER2008to2014Adj!D60</f>
        <v>1.0006003602161297</v>
      </c>
      <c r="H42" s="99">
        <f>DEER2008to2014Adj!E60</f>
        <v>1.0019454783318127</v>
      </c>
      <c r="I42" s="94">
        <f t="shared" si="2"/>
        <v>3.5000000000000004</v>
      </c>
      <c r="J42" s="98">
        <f t="shared" si="2"/>
        <v>3955.4405071412248</v>
      </c>
    </row>
    <row r="43" spans="2:10" s="81" customFormat="1" x14ac:dyDescent="0.2">
      <c r="B43" s="94" t="s">
        <v>317</v>
      </c>
      <c r="C43" s="95">
        <v>12</v>
      </c>
      <c r="D43" s="96" t="s">
        <v>49</v>
      </c>
      <c r="E43" s="97">
        <f t="shared" si="1"/>
        <v>3.4976600000000002</v>
      </c>
      <c r="F43" s="98">
        <f t="shared" si="0"/>
        <v>3217.5264587756501</v>
      </c>
      <c r="G43" s="97">
        <f>DEER2008to2014Adj!D61</f>
        <v>1.0006690187153697</v>
      </c>
      <c r="H43" s="99">
        <f>DEER2008to2014Adj!E61</f>
        <v>0.90656178050652347</v>
      </c>
      <c r="I43" s="94">
        <f t="shared" si="2"/>
        <v>3.5000000000000004</v>
      </c>
      <c r="J43" s="98">
        <f t="shared" si="2"/>
        <v>2916.8865152945027</v>
      </c>
    </row>
    <row r="44" spans="2:10" s="81" customFormat="1" x14ac:dyDescent="0.2">
      <c r="B44" s="94" t="s">
        <v>317</v>
      </c>
      <c r="C44" s="95">
        <v>13</v>
      </c>
      <c r="D44" s="96" t="s">
        <v>49</v>
      </c>
      <c r="E44" s="97">
        <f t="shared" si="1"/>
        <v>3.49743</v>
      </c>
      <c r="F44" s="98">
        <f t="shared" si="0"/>
        <v>4736.7309035710214</v>
      </c>
      <c r="G44" s="97">
        <f>DEER2008to2014Adj!D62</f>
        <v>1.0007348252859958</v>
      </c>
      <c r="H44" s="99">
        <f>DEER2008to2014Adj!E62</f>
        <v>0.89271901465717296</v>
      </c>
      <c r="I44" s="94">
        <f t="shared" si="2"/>
        <v>3.5000000000000004</v>
      </c>
      <c r="J44" s="98">
        <f t="shared" si="2"/>
        <v>4228.5697449321024</v>
      </c>
    </row>
    <row r="45" spans="2:10" s="81" customFormat="1" x14ac:dyDescent="0.2">
      <c r="B45" s="94" t="s">
        <v>317</v>
      </c>
      <c r="C45" s="95">
        <v>16</v>
      </c>
      <c r="D45" s="96" t="s">
        <v>49</v>
      </c>
      <c r="E45" s="97">
        <f t="shared" si="1"/>
        <v>3.4980699999999998</v>
      </c>
      <c r="F45" s="98">
        <f t="shared" si="0"/>
        <v>2275.070400503243</v>
      </c>
      <c r="G45" s="97">
        <f>DEER2008to2014Adj!D63</f>
        <v>1.0005517328126654</v>
      </c>
      <c r="H45" s="99">
        <f>DEER2008to2014Adj!E63</f>
        <v>0.85964176600970466</v>
      </c>
      <c r="I45" s="94">
        <f t="shared" si="2"/>
        <v>3.5000000000000004</v>
      </c>
      <c r="J45" s="98">
        <f t="shared" si="2"/>
        <v>1955.745536885014</v>
      </c>
    </row>
    <row r="46" spans="2:10" s="81" customFormat="1" x14ac:dyDescent="0.2">
      <c r="B46" s="100" t="s">
        <v>317</v>
      </c>
      <c r="C46" s="101" t="s">
        <v>317</v>
      </c>
      <c r="D46" s="102" t="s">
        <v>49</v>
      </c>
      <c r="E46" s="103">
        <f t="shared" si="1"/>
        <v>3.4977100000000001</v>
      </c>
      <c r="F46" s="104">
        <f t="shared" si="0"/>
        <v>3359.8332732398776</v>
      </c>
      <c r="G46" s="103">
        <f>DEER2008to2014Adj!D64</f>
        <v>1.000654714084358</v>
      </c>
      <c r="H46" s="105">
        <f>DEER2008to2014Adj!E64</f>
        <v>0.92967241990579463</v>
      </c>
      <c r="I46" s="100">
        <f t="shared" si="2"/>
        <v>3.5</v>
      </c>
      <c r="J46" s="104">
        <f t="shared" si="2"/>
        <v>3123.5443296129238</v>
      </c>
    </row>
    <row r="47" spans="2:10" s="81" customFormat="1" x14ac:dyDescent="0.2">
      <c r="B47" s="82"/>
      <c r="C47" s="82"/>
      <c r="E47" s="82"/>
      <c r="F47" s="82"/>
      <c r="G47" s="82"/>
      <c r="H47" s="82"/>
      <c r="I47" s="82"/>
      <c r="J47" s="82"/>
    </row>
    <row r="48" spans="2:10" s="81" customFormat="1" x14ac:dyDescent="0.2">
      <c r="B48" s="82"/>
      <c r="C48" s="82"/>
      <c r="E48" s="82"/>
      <c r="F48" s="82"/>
      <c r="G48" s="82"/>
      <c r="H48" s="82"/>
      <c r="I48" s="82"/>
      <c r="J48" s="82"/>
    </row>
    <row r="49" spans="1:9" x14ac:dyDescent="0.2">
      <c r="D49" s="72"/>
      <c r="E49" s="106"/>
      <c r="F49" s="107"/>
      <c r="G49" s="108"/>
      <c r="H49" s="107"/>
      <c r="I49" s="80"/>
    </row>
    <row r="50" spans="1:9" x14ac:dyDescent="0.2">
      <c r="A50" s="109" t="s">
        <v>318</v>
      </c>
      <c r="B50" s="72"/>
      <c r="D50" s="72"/>
      <c r="E50" s="106"/>
      <c r="F50" s="107"/>
      <c r="G50" s="108"/>
      <c r="H50" s="107"/>
      <c r="I50" s="80"/>
    </row>
    <row r="51" spans="1:9" x14ac:dyDescent="0.2">
      <c r="A51" s="81">
        <v>7</v>
      </c>
      <c r="B51" s="76" t="s">
        <v>319</v>
      </c>
      <c r="D51" s="72"/>
      <c r="E51" s="72"/>
    </row>
    <row r="52" spans="1:9" x14ac:dyDescent="0.2">
      <c r="A52" s="72">
        <v>0.7</v>
      </c>
      <c r="B52" s="110" t="s">
        <v>320</v>
      </c>
      <c r="D52" s="72"/>
      <c r="E52" s="72"/>
    </row>
    <row r="53" spans="1:9" x14ac:dyDescent="0.2">
      <c r="A53" s="108">
        <v>0.55000000000000004</v>
      </c>
      <c r="B53" s="76" t="s">
        <v>321</v>
      </c>
      <c r="D53" s="72"/>
      <c r="E53" s="72"/>
    </row>
    <row r="54" spans="1:9" x14ac:dyDescent="0.2">
      <c r="B54" s="72"/>
      <c r="D54" s="72"/>
      <c r="E54" s="72"/>
    </row>
    <row r="55" spans="1:9" x14ac:dyDescent="0.2">
      <c r="A55" s="111" t="s">
        <v>322</v>
      </c>
      <c r="B55" s="72"/>
      <c r="D55" s="72"/>
      <c r="E55" s="72"/>
    </row>
    <row r="56" spans="1:9" x14ac:dyDescent="0.2">
      <c r="A56" s="108">
        <v>0.14000000000000001</v>
      </c>
      <c r="B56" s="76" t="s">
        <v>323</v>
      </c>
      <c r="C56" s="112"/>
      <c r="D56" s="72"/>
      <c r="E56" s="72"/>
    </row>
    <row r="57" spans="1:9" x14ac:dyDescent="0.2">
      <c r="A57" s="108">
        <v>0.18</v>
      </c>
      <c r="B57" s="76" t="s">
        <v>324</v>
      </c>
      <c r="C57" s="112"/>
      <c r="D57" s="72"/>
      <c r="E57" s="72"/>
    </row>
    <row r="58" spans="1:9" x14ac:dyDescent="0.2">
      <c r="A58" s="108"/>
      <c r="B58" s="76"/>
      <c r="C58" s="112"/>
      <c r="D58" s="72"/>
      <c r="E58" s="72"/>
    </row>
    <row r="59" spans="1:9" x14ac:dyDescent="0.2">
      <c r="A59" s="76" t="s">
        <v>325</v>
      </c>
      <c r="C59" s="112"/>
      <c r="D59" s="72"/>
      <c r="E59" s="72"/>
    </row>
    <row r="60" spans="1:9" x14ac:dyDescent="0.2">
      <c r="A60" s="113">
        <v>2.2000000000000002</v>
      </c>
      <c r="B60" s="76" t="s">
        <v>326</v>
      </c>
      <c r="C60" s="112"/>
      <c r="D60" s="72"/>
      <c r="E60" s="72"/>
    </row>
    <row r="61" spans="1:9" x14ac:dyDescent="0.2">
      <c r="A61" s="113">
        <v>2</v>
      </c>
      <c r="B61" s="76" t="s">
        <v>327</v>
      </c>
      <c r="C61" s="112"/>
      <c r="D61" s="72"/>
      <c r="E61" s="72"/>
    </row>
    <row r="62" spans="1:9" x14ac:dyDescent="0.2">
      <c r="A62" s="113">
        <v>2.2000000000000002</v>
      </c>
      <c r="B62" s="76" t="s">
        <v>328</v>
      </c>
      <c r="C62" s="112"/>
      <c r="D62" s="72"/>
      <c r="E62" s="72"/>
    </row>
    <row r="63" spans="1:9" x14ac:dyDescent="0.2">
      <c r="A63" s="113">
        <v>2</v>
      </c>
      <c r="B63" s="76" t="s">
        <v>329</v>
      </c>
      <c r="C63" s="112"/>
      <c r="D63" s="72"/>
      <c r="E63" s="72"/>
    </row>
    <row r="64" spans="1:9" x14ac:dyDescent="0.2">
      <c r="A64" s="113">
        <v>2.13</v>
      </c>
      <c r="B64" s="110" t="s">
        <v>330</v>
      </c>
      <c r="C64" s="112"/>
      <c r="D64" s="72"/>
      <c r="E64" s="72"/>
    </row>
    <row r="65" spans="2:12" x14ac:dyDescent="0.2">
      <c r="D65" s="72"/>
      <c r="E65" s="72"/>
    </row>
    <row r="66" spans="2:12" x14ac:dyDescent="0.2">
      <c r="D66" s="72"/>
      <c r="E66" s="72"/>
    </row>
    <row r="67" spans="2:12" ht="38.25" x14ac:dyDescent="0.2">
      <c r="B67" s="114" t="s">
        <v>310</v>
      </c>
      <c r="C67" s="115" t="s">
        <v>9</v>
      </c>
      <c r="D67" s="115" t="s">
        <v>7</v>
      </c>
      <c r="E67" s="116" t="s">
        <v>331</v>
      </c>
      <c r="F67" s="117" t="s">
        <v>332</v>
      </c>
      <c r="G67" s="118" t="s">
        <v>333</v>
      </c>
      <c r="H67" s="117" t="s">
        <v>334</v>
      </c>
    </row>
    <row r="68" spans="2:12" x14ac:dyDescent="0.2">
      <c r="B68" s="119" t="s">
        <v>317</v>
      </c>
      <c r="C68" s="120">
        <v>1</v>
      </c>
      <c r="D68" s="121" t="s">
        <v>57</v>
      </c>
      <c r="E68" s="122">
        <f t="shared" ref="E68:E87" si="3">J27*Cooling_savingsPSC</f>
        <v>5.3152594851107642</v>
      </c>
      <c r="F68" s="123">
        <f t="shared" ref="F68:F87" si="4">Cooling_savingsPSC*12000/Average_EER_of_existing_units_at_peak/1000*E27*0.7*Percent_of_operating_units_cycling_at_peak</f>
        <v>0.19812408000000004</v>
      </c>
      <c r="G68" s="122">
        <f t="shared" ref="G68:G87" si="5">J27*Cooling_savingsBPM</f>
        <v>6.8339050522852673</v>
      </c>
      <c r="H68" s="123">
        <f t="shared" ref="H68:H87" si="6">Cooling_savingsBPM*12000/Average_EER_of_existing_units_at_peak/1000*E27*0.7*Percent_of_operating_units_cycling_at_peak</f>
        <v>0.25473096000000001</v>
      </c>
    </row>
    <row r="69" spans="2:12" x14ac:dyDescent="0.2">
      <c r="B69" s="124" t="s">
        <v>317</v>
      </c>
      <c r="C69" s="125">
        <v>2</v>
      </c>
      <c r="D69" s="126" t="s">
        <v>57</v>
      </c>
      <c r="E69" s="127">
        <f t="shared" si="3"/>
        <v>64.532311207512819</v>
      </c>
      <c r="F69" s="128">
        <f t="shared" si="4"/>
        <v>0.30342589200000003</v>
      </c>
      <c r="G69" s="127">
        <f t="shared" si="5"/>
        <v>82.970114409659331</v>
      </c>
      <c r="H69" s="128">
        <f t="shared" si="6"/>
        <v>0.39011900399999994</v>
      </c>
    </row>
    <row r="70" spans="2:12" x14ac:dyDescent="0.2">
      <c r="B70" s="124" t="s">
        <v>317</v>
      </c>
      <c r="C70" s="125">
        <v>3</v>
      </c>
      <c r="D70" s="126" t="s">
        <v>57</v>
      </c>
      <c r="E70" s="127">
        <f t="shared" si="3"/>
        <v>22.764235200152616</v>
      </c>
      <c r="F70" s="128">
        <f t="shared" si="4"/>
        <v>0.26800342799999999</v>
      </c>
      <c r="G70" s="127">
        <f t="shared" si="5"/>
        <v>29.268302400196216</v>
      </c>
      <c r="H70" s="128">
        <f t="shared" si="6"/>
        <v>0.34457583599999997</v>
      </c>
    </row>
    <row r="71" spans="2:12" x14ac:dyDescent="0.2">
      <c r="B71" s="124" t="s">
        <v>317</v>
      </c>
      <c r="C71" s="125">
        <v>4</v>
      </c>
      <c r="D71" s="126" t="s">
        <v>57</v>
      </c>
      <c r="E71" s="127">
        <f t="shared" si="3"/>
        <v>95.480743018709475</v>
      </c>
      <c r="F71" s="128">
        <f t="shared" si="4"/>
        <v>0.26002746000000004</v>
      </c>
      <c r="G71" s="127">
        <f t="shared" si="5"/>
        <v>122.76095530976932</v>
      </c>
      <c r="H71" s="128">
        <f t="shared" si="6"/>
        <v>0.33432102000000002</v>
      </c>
    </row>
    <row r="72" spans="2:12" x14ac:dyDescent="0.2">
      <c r="B72" s="124" t="s">
        <v>317</v>
      </c>
      <c r="C72" s="125">
        <v>5</v>
      </c>
      <c r="D72" s="126" t="s">
        <v>57</v>
      </c>
      <c r="E72" s="127">
        <f t="shared" si="3"/>
        <v>12.376255559648419</v>
      </c>
      <c r="F72" s="128">
        <f t="shared" si="4"/>
        <v>0.28279666800000003</v>
      </c>
      <c r="G72" s="127">
        <f t="shared" si="5"/>
        <v>15.912328576690822</v>
      </c>
      <c r="H72" s="128">
        <f t="shared" si="6"/>
        <v>0.36359571599999996</v>
      </c>
    </row>
    <row r="73" spans="2:12" x14ac:dyDescent="0.2">
      <c r="B73" s="124" t="s">
        <v>317</v>
      </c>
      <c r="C73" s="125">
        <v>11</v>
      </c>
      <c r="D73" s="126" t="s">
        <v>57</v>
      </c>
      <c r="E73" s="127">
        <f t="shared" si="3"/>
        <v>243.34203906948963</v>
      </c>
      <c r="F73" s="128">
        <f t="shared" si="4"/>
        <v>0.32465664</v>
      </c>
      <c r="G73" s="127">
        <f t="shared" si="5"/>
        <v>312.86833594648664</v>
      </c>
      <c r="H73" s="128">
        <f t="shared" si="6"/>
        <v>0.41741567999999996</v>
      </c>
    </row>
    <row r="74" spans="2:12" x14ac:dyDescent="0.2">
      <c r="B74" s="124" t="s">
        <v>317</v>
      </c>
      <c r="C74" s="125">
        <v>12</v>
      </c>
      <c r="D74" s="126" t="s">
        <v>57</v>
      </c>
      <c r="E74" s="127">
        <f t="shared" si="3"/>
        <v>149.8282963543505</v>
      </c>
      <c r="F74" s="128">
        <f t="shared" si="4"/>
        <v>0.30711819600000001</v>
      </c>
      <c r="G74" s="127">
        <f t="shared" si="5"/>
        <v>192.63638102702205</v>
      </c>
      <c r="H74" s="128">
        <f t="shared" si="6"/>
        <v>0.39486625199999997</v>
      </c>
    </row>
    <row r="75" spans="2:12" x14ac:dyDescent="0.2">
      <c r="B75" s="124" t="s">
        <v>317</v>
      </c>
      <c r="C75" s="125">
        <v>13</v>
      </c>
      <c r="D75" s="126" t="s">
        <v>57</v>
      </c>
      <c r="E75" s="127">
        <f t="shared" si="3"/>
        <v>280.1654879580268</v>
      </c>
      <c r="F75" s="128">
        <f t="shared" si="4"/>
        <v>0.31397704800000004</v>
      </c>
      <c r="G75" s="127">
        <f t="shared" si="5"/>
        <v>360.21277023174872</v>
      </c>
      <c r="H75" s="128">
        <f t="shared" si="6"/>
        <v>0.40368477599999997</v>
      </c>
    </row>
    <row r="76" spans="2:12" x14ac:dyDescent="0.2">
      <c r="B76" s="124" t="s">
        <v>317</v>
      </c>
      <c r="C76" s="125">
        <v>16</v>
      </c>
      <c r="D76" s="126" t="s">
        <v>57</v>
      </c>
      <c r="E76" s="127">
        <f t="shared" si="3"/>
        <v>110.29670817494733</v>
      </c>
      <c r="F76" s="128">
        <f t="shared" si="4"/>
        <v>0.29324803200000005</v>
      </c>
      <c r="G76" s="127">
        <f t="shared" si="5"/>
        <v>141.81005336778941</v>
      </c>
      <c r="H76" s="128">
        <f t="shared" si="6"/>
        <v>0.37703318400000002</v>
      </c>
      <c r="L76" s="72"/>
    </row>
    <row r="77" spans="2:12" x14ac:dyDescent="0.2">
      <c r="B77" s="129" t="s">
        <v>317</v>
      </c>
      <c r="C77" s="130" t="s">
        <v>317</v>
      </c>
      <c r="D77" s="131" t="s">
        <v>57</v>
      </c>
      <c r="E77" s="132">
        <f t="shared" si="3"/>
        <v>166.21964704199277</v>
      </c>
      <c r="F77" s="133">
        <f t="shared" si="4"/>
        <v>0.30227828400000001</v>
      </c>
      <c r="G77" s="132">
        <f t="shared" si="5"/>
        <v>213.7109747682764</v>
      </c>
      <c r="H77" s="133">
        <f t="shared" si="6"/>
        <v>0.38864350799999997</v>
      </c>
    </row>
    <row r="78" spans="2:12" x14ac:dyDescent="0.2">
      <c r="B78" s="124" t="s">
        <v>317</v>
      </c>
      <c r="C78" s="125">
        <v>1</v>
      </c>
      <c r="D78" s="126" t="s">
        <v>49</v>
      </c>
      <c r="E78" s="127">
        <f t="shared" si="3"/>
        <v>29.873948637428139</v>
      </c>
      <c r="F78" s="128">
        <f t="shared" si="4"/>
        <v>0.3232697160000001</v>
      </c>
      <c r="G78" s="122">
        <f t="shared" si="5"/>
        <v>38.409362533836173</v>
      </c>
      <c r="H78" s="123">
        <f t="shared" si="6"/>
        <v>0.41563249199999996</v>
      </c>
    </row>
    <row r="79" spans="2:12" x14ac:dyDescent="0.2">
      <c r="B79" s="124" t="s">
        <v>317</v>
      </c>
      <c r="C79" s="125">
        <v>2</v>
      </c>
      <c r="D79" s="126" t="s">
        <v>49</v>
      </c>
      <c r="E79" s="127">
        <f t="shared" si="3"/>
        <v>229.46497750533163</v>
      </c>
      <c r="F79" s="128">
        <f t="shared" si="4"/>
        <v>0.32318008800000003</v>
      </c>
      <c r="G79" s="127">
        <f t="shared" si="5"/>
        <v>295.02639964971206</v>
      </c>
      <c r="H79" s="128">
        <f t="shared" si="6"/>
        <v>0.41551725599999995</v>
      </c>
    </row>
    <row r="80" spans="2:12" x14ac:dyDescent="0.2">
      <c r="B80" s="124" t="s">
        <v>317</v>
      </c>
      <c r="C80" s="125">
        <v>3</v>
      </c>
      <c r="D80" s="126" t="s">
        <v>49</v>
      </c>
      <c r="E80" s="127">
        <f t="shared" si="3"/>
        <v>118.4470845905242</v>
      </c>
      <c r="F80" s="128">
        <f t="shared" si="4"/>
        <v>0.32316530399999999</v>
      </c>
      <c r="G80" s="127">
        <f t="shared" si="5"/>
        <v>152.28910875924538</v>
      </c>
      <c r="H80" s="128">
        <f t="shared" si="6"/>
        <v>0.4154982479999999</v>
      </c>
    </row>
    <row r="81" spans="2:8" x14ac:dyDescent="0.2">
      <c r="B81" s="124" t="s">
        <v>317</v>
      </c>
      <c r="C81" s="125">
        <v>4</v>
      </c>
      <c r="D81" s="126" t="s">
        <v>49</v>
      </c>
      <c r="E81" s="127">
        <f t="shared" si="3"/>
        <v>278.55739408437552</v>
      </c>
      <c r="F81" s="128">
        <f t="shared" si="4"/>
        <v>0.32319210000000004</v>
      </c>
      <c r="G81" s="127">
        <f t="shared" si="5"/>
        <v>358.14522096562564</v>
      </c>
      <c r="H81" s="128">
        <f t="shared" si="6"/>
        <v>0.41553269999999992</v>
      </c>
    </row>
    <row r="82" spans="2:8" x14ac:dyDescent="0.2">
      <c r="B82" s="124" t="s">
        <v>317</v>
      </c>
      <c r="C82" s="125">
        <v>5</v>
      </c>
      <c r="D82" s="126" t="s">
        <v>49</v>
      </c>
      <c r="E82" s="127">
        <f t="shared" si="3"/>
        <v>119.47877489838856</v>
      </c>
      <c r="F82" s="128">
        <f t="shared" si="4"/>
        <v>0.32322444</v>
      </c>
      <c r="G82" s="127">
        <f t="shared" si="5"/>
        <v>153.61556772649956</v>
      </c>
      <c r="H82" s="128">
        <f t="shared" si="6"/>
        <v>0.41557428000000002</v>
      </c>
    </row>
    <row r="83" spans="2:8" x14ac:dyDescent="0.2">
      <c r="B83" s="124" t="s">
        <v>317</v>
      </c>
      <c r="C83" s="125">
        <v>11</v>
      </c>
      <c r="D83" s="126" t="s">
        <v>49</v>
      </c>
      <c r="E83" s="127">
        <f t="shared" si="3"/>
        <v>553.76167099977147</v>
      </c>
      <c r="F83" s="128">
        <f t="shared" si="4"/>
        <v>0.32320595999999996</v>
      </c>
      <c r="G83" s="127">
        <f t="shared" si="5"/>
        <v>711.97929128542046</v>
      </c>
      <c r="H83" s="128">
        <f t="shared" si="6"/>
        <v>0.41555051999999992</v>
      </c>
    </row>
    <row r="84" spans="2:8" x14ac:dyDescent="0.2">
      <c r="B84" s="124" t="s">
        <v>317</v>
      </c>
      <c r="C84" s="125">
        <v>12</v>
      </c>
      <c r="D84" s="126" t="s">
        <v>49</v>
      </c>
      <c r="E84" s="127">
        <f t="shared" si="3"/>
        <v>408.36411214123041</v>
      </c>
      <c r="F84" s="128">
        <f t="shared" si="4"/>
        <v>0.32318378400000003</v>
      </c>
      <c r="G84" s="127">
        <f t="shared" si="5"/>
        <v>525.03957275301048</v>
      </c>
      <c r="H84" s="128">
        <f t="shared" si="6"/>
        <v>0.415522008</v>
      </c>
    </row>
    <row r="85" spans="2:8" x14ac:dyDescent="0.2">
      <c r="B85" s="124" t="s">
        <v>317</v>
      </c>
      <c r="C85" s="125">
        <v>13</v>
      </c>
      <c r="D85" s="126" t="s">
        <v>49</v>
      </c>
      <c r="E85" s="127">
        <f t="shared" si="3"/>
        <v>591.99976429049434</v>
      </c>
      <c r="F85" s="128">
        <f t="shared" si="4"/>
        <v>0.32316253200000006</v>
      </c>
      <c r="G85" s="127">
        <f t="shared" si="5"/>
        <v>761.14255408777842</v>
      </c>
      <c r="H85" s="128">
        <f t="shared" si="6"/>
        <v>0.415494684</v>
      </c>
    </row>
    <row r="86" spans="2:8" x14ac:dyDescent="0.2">
      <c r="B86" s="124" t="s">
        <v>317</v>
      </c>
      <c r="C86" s="125">
        <v>16</v>
      </c>
      <c r="D86" s="126" t="s">
        <v>49</v>
      </c>
      <c r="E86" s="127">
        <f t="shared" si="3"/>
        <v>273.80437516390197</v>
      </c>
      <c r="F86" s="128">
        <f t="shared" si="4"/>
        <v>0.32322166800000002</v>
      </c>
      <c r="G86" s="127">
        <f t="shared" si="5"/>
        <v>352.03419663930248</v>
      </c>
      <c r="H86" s="128">
        <f t="shared" si="6"/>
        <v>0.41557071599999995</v>
      </c>
    </row>
    <row r="87" spans="2:8" x14ac:dyDescent="0.2">
      <c r="B87" s="129" t="s">
        <v>317</v>
      </c>
      <c r="C87" s="130" t="s">
        <v>317</v>
      </c>
      <c r="D87" s="131" t="s">
        <v>49</v>
      </c>
      <c r="E87" s="132">
        <f t="shared" si="3"/>
        <v>437.29620614580938</v>
      </c>
      <c r="F87" s="133">
        <f t="shared" si="4"/>
        <v>0.32318840399999998</v>
      </c>
      <c r="G87" s="132">
        <f t="shared" si="5"/>
        <v>562.23797933032631</v>
      </c>
      <c r="H87" s="133">
        <f t="shared" si="6"/>
        <v>0.41552794799999998</v>
      </c>
    </row>
    <row r="88" spans="2:8" x14ac:dyDescent="0.2">
      <c r="B88" s="124" t="s">
        <v>317</v>
      </c>
      <c r="C88" s="125">
        <v>1</v>
      </c>
      <c r="D88" s="126" t="s">
        <v>50</v>
      </c>
      <c r="E88" s="127">
        <f>E68*Average_AC_tonnage_MFM/E27</f>
        <v>4.9578019635395618</v>
      </c>
      <c r="F88" s="128">
        <f>F68*Average_AC_tonnage_MFM/O2</f>
        <v>0.18480000000000002</v>
      </c>
      <c r="G88" s="122">
        <f>G68*Average_AC_tonnage_MFM/E27</f>
        <v>6.3743168102651495</v>
      </c>
      <c r="H88" s="123">
        <f>H68*Average_AC_tonnage_MFM/O2</f>
        <v>0.23760000000000001</v>
      </c>
    </row>
    <row r="89" spans="2:8" x14ac:dyDescent="0.2">
      <c r="B89" s="124" t="s">
        <v>317</v>
      </c>
      <c r="C89" s="125">
        <v>2</v>
      </c>
      <c r="D89" s="126" t="s">
        <v>50</v>
      </c>
      <c r="E89" s="127">
        <f>E69*Average_AC_tonnage_MFM/E28</f>
        <v>39.303076716829324</v>
      </c>
      <c r="F89" s="128">
        <f>F69*Average_AC_tonnage_MFM/O3</f>
        <v>0.18480000000000002</v>
      </c>
      <c r="G89" s="127">
        <f>G69*Average_AC_tonnage_MFM/E28</f>
        <v>50.532527207351983</v>
      </c>
      <c r="H89" s="128">
        <f>H69*Average_AC_tonnage_MFM/O3</f>
        <v>0.23759999999999995</v>
      </c>
    </row>
    <row r="90" spans="2:8" x14ac:dyDescent="0.2">
      <c r="B90" s="124" t="s">
        <v>317</v>
      </c>
      <c r="C90" s="125">
        <v>3</v>
      </c>
      <c r="D90" s="126" t="s">
        <v>50</v>
      </c>
      <c r="E90" s="127">
        <f>E70*Average_AC_tonnage_MFM/E29</f>
        <v>15.696928566854762</v>
      </c>
      <c r="F90" s="128">
        <f>F70*Average_AC_tonnage_MFM/O4</f>
        <v>0.18479999999999999</v>
      </c>
      <c r="G90" s="127">
        <f>G70*Average_AC_tonnage_MFM/E29</f>
        <v>20.181765300241835</v>
      </c>
      <c r="H90" s="128">
        <f>H70*Average_AC_tonnage_MFM/O4</f>
        <v>0.23759999999999998</v>
      </c>
    </row>
    <row r="91" spans="2:8" x14ac:dyDescent="0.2">
      <c r="B91" s="124" t="s">
        <v>317</v>
      </c>
      <c r="C91" s="125">
        <v>4</v>
      </c>
      <c r="D91" s="126" t="s">
        <v>50</v>
      </c>
      <c r="E91" s="127">
        <f>E71*Average_AC_tonnage_MFM/E30</f>
        <v>67.857607461371614</v>
      </c>
      <c r="F91" s="128">
        <f>F71*Average_AC_tonnage_MFM/O5</f>
        <v>0.18480000000000002</v>
      </c>
      <c r="G91" s="127">
        <f>G71*Average_AC_tonnage_MFM/E30</f>
        <v>87.245495307477782</v>
      </c>
      <c r="H91" s="128">
        <f>H71*Average_AC_tonnage_MFM/O5</f>
        <v>0.23760000000000001</v>
      </c>
    </row>
    <row r="92" spans="2:8" x14ac:dyDescent="0.2">
      <c r="B92" s="124" t="s">
        <v>317</v>
      </c>
      <c r="C92" s="125">
        <v>5</v>
      </c>
      <c r="D92" s="126" t="s">
        <v>50</v>
      </c>
      <c r="E92" s="127">
        <f>E72*Average_AC_tonnage_MFM/E31</f>
        <v>8.0875494170356639</v>
      </c>
      <c r="F92" s="128">
        <f>F72*Average_AC_tonnage_MFM/O6</f>
        <v>0.18480000000000002</v>
      </c>
      <c r="G92" s="127">
        <f>G72*Average_AC_tonnage_MFM/E31</f>
        <v>10.398277821902994</v>
      </c>
      <c r="H92" s="128">
        <f>H72*Average_AC_tonnage_MFM/O6</f>
        <v>0.23759999999999998</v>
      </c>
    </row>
    <row r="93" spans="2:8" x14ac:dyDescent="0.2">
      <c r="B93" s="124" t="s">
        <v>317</v>
      </c>
      <c r="C93" s="125">
        <v>11</v>
      </c>
      <c r="D93" s="126" t="s">
        <v>50</v>
      </c>
      <c r="E93" s="127">
        <f>E73*Average_AC_tonnage_MFM11/E32</f>
        <v>152.36580315143365</v>
      </c>
      <c r="F93" s="128">
        <f>F73*Average_AC_tonnage_MFM11/O7</f>
        <v>0.20328000000000002</v>
      </c>
      <c r="G93" s="127">
        <f>G73*Average_AC_tonnage_MFM11/E32</f>
        <v>195.89888976612895</v>
      </c>
      <c r="H93" s="128">
        <f>H73*Average_AC_tonnage_MFM11/O7</f>
        <v>0.26135999999999998</v>
      </c>
    </row>
    <row r="94" spans="2:8" x14ac:dyDescent="0.2">
      <c r="B94" s="124" t="s">
        <v>317</v>
      </c>
      <c r="C94" s="125">
        <v>12</v>
      </c>
      <c r="D94" s="126" t="s">
        <v>50</v>
      </c>
      <c r="E94" s="127">
        <f>E74*Average_AC_tonnage_MFM12/E33</f>
        <v>90.155091840549801</v>
      </c>
      <c r="F94" s="128">
        <f>F74*Average_AC_tonnage_MFM12/O8</f>
        <v>0.18480000000000002</v>
      </c>
      <c r="G94" s="127">
        <f>G74*Average_AC_tonnage_MFM12/E33</f>
        <v>115.9136895092783</v>
      </c>
      <c r="H94" s="128">
        <f>H74*Average_AC_tonnage_MFM12/O8</f>
        <v>0.23760000000000001</v>
      </c>
    </row>
    <row r="95" spans="2:8" x14ac:dyDescent="0.2">
      <c r="B95" s="124" t="s">
        <v>317</v>
      </c>
      <c r="C95" s="125">
        <v>13</v>
      </c>
      <c r="D95" s="126" t="s">
        <v>50</v>
      </c>
      <c r="E95" s="127">
        <f>E75*Average_AC_tonnage_MFM13/E34</f>
        <v>181.38918355620598</v>
      </c>
      <c r="F95" s="128">
        <f>F75*Average_AC_tonnage_MFM13/O9</f>
        <v>0.20328000000000004</v>
      </c>
      <c r="G95" s="127">
        <f>G75*Average_AC_tonnage_MFM13/E34</f>
        <v>233.21466457226481</v>
      </c>
      <c r="H95" s="128">
        <f>H75*Average_AC_tonnage_MFM13/O9</f>
        <v>0.26135999999999998</v>
      </c>
    </row>
    <row r="96" spans="2:8" x14ac:dyDescent="0.2">
      <c r="B96" s="124" t="s">
        <v>317</v>
      </c>
      <c r="C96" s="125">
        <v>16</v>
      </c>
      <c r="D96" s="126" t="s">
        <v>50</v>
      </c>
      <c r="E96" s="127">
        <f>E76*Average_AC_tonnage_MFM/E35</f>
        <v>69.507138826187472</v>
      </c>
      <c r="F96" s="128">
        <f>F76*Average_AC_tonnage_MFM/O10</f>
        <v>0.18480000000000002</v>
      </c>
      <c r="G96" s="127">
        <f>G76*Average_AC_tonnage_MFM/E35</f>
        <v>89.366321347955306</v>
      </c>
      <c r="H96" s="128">
        <f>H76*Average_AC_tonnage_MFM/O10</f>
        <v>0.23760000000000001</v>
      </c>
    </row>
    <row r="97" spans="2:8" x14ac:dyDescent="0.2">
      <c r="B97" s="129" t="s">
        <v>317</v>
      </c>
      <c r="C97" s="130" t="s">
        <v>317</v>
      </c>
      <c r="D97" s="131" t="s">
        <v>50</v>
      </c>
      <c r="E97" s="132">
        <f>E77*Average_AC_tonnage_MFMave/E36</f>
        <v>108.22484745092929</v>
      </c>
      <c r="F97" s="133">
        <f>F77*Average_AC_tonnage_MFMave/O11</f>
        <v>0.19681200000000001</v>
      </c>
      <c r="G97" s="132">
        <f>G77*Average_AC_tonnage_MFMave/E36</f>
        <v>139.14623243690906</v>
      </c>
      <c r="H97" s="133">
        <f>H77*Average_AC_tonnage_MFMave/O11</f>
        <v>0.25304399999999999</v>
      </c>
    </row>
    <row r="98" spans="2:8" x14ac:dyDescent="0.2">
      <c r="H98" s="80"/>
    </row>
    <row r="99" spans="2:8" x14ac:dyDescent="0.2">
      <c r="H99" s="80"/>
    </row>
    <row r="101" spans="2:8" x14ac:dyDescent="0.2">
      <c r="H101" s="80"/>
    </row>
    <row r="102" spans="2:8" x14ac:dyDescent="0.2">
      <c r="H102" s="80"/>
    </row>
    <row r="103" spans="2:8" x14ac:dyDescent="0.2">
      <c r="H103" s="80"/>
    </row>
    <row r="104" spans="2:8" x14ac:dyDescent="0.2">
      <c r="H104" s="80"/>
    </row>
    <row r="106" spans="2:8" x14ac:dyDescent="0.2">
      <c r="H106" s="80"/>
    </row>
    <row r="107" spans="2:8" x14ac:dyDescent="0.2">
      <c r="H107" s="80"/>
    </row>
    <row r="108" spans="2:8" x14ac:dyDescent="0.2">
      <c r="H108" s="80"/>
    </row>
    <row r="109" spans="2:8" x14ac:dyDescent="0.2">
      <c r="H109" s="80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4"/>
  <sheetViews>
    <sheetView workbookViewId="0">
      <selection activeCell="B14" sqref="B14"/>
    </sheetView>
  </sheetViews>
  <sheetFormatPr defaultRowHeight="15" x14ac:dyDescent="0.25"/>
  <cols>
    <col min="1" max="3" width="9.140625" style="134"/>
    <col min="4" max="4" width="20.140625" style="134" customWidth="1"/>
    <col min="5" max="8" width="9.140625" style="134"/>
    <col min="9" max="10" width="9.140625" style="134" customWidth="1"/>
    <col min="11" max="12" width="9.140625" style="134"/>
    <col min="13" max="13" width="9.140625" style="134" customWidth="1"/>
    <col min="14" max="16384" width="9.140625" style="134"/>
  </cols>
  <sheetData>
    <row r="1" spans="1:43" x14ac:dyDescent="0.25">
      <c r="A1" s="134" t="s">
        <v>335</v>
      </c>
    </row>
    <row r="2" spans="1:43" x14ac:dyDescent="0.25">
      <c r="A2" s="134" t="s">
        <v>242</v>
      </c>
      <c r="B2" s="134" t="s">
        <v>243</v>
      </c>
      <c r="C2" s="134" t="s">
        <v>244</v>
      </c>
      <c r="D2" s="134" t="s">
        <v>245</v>
      </c>
      <c r="E2" s="134" t="s">
        <v>246</v>
      </c>
      <c r="F2" s="134" t="s">
        <v>247</v>
      </c>
      <c r="G2" s="134" t="s">
        <v>248</v>
      </c>
      <c r="H2" s="134" t="s">
        <v>249</v>
      </c>
      <c r="I2" s="134" t="s">
        <v>250</v>
      </c>
      <c r="J2" s="134" t="s">
        <v>251</v>
      </c>
      <c r="K2" s="134" t="s">
        <v>252</v>
      </c>
      <c r="L2" s="134" t="s">
        <v>253</v>
      </c>
      <c r="M2" s="134" t="s">
        <v>254</v>
      </c>
      <c r="N2" s="134" t="s">
        <v>255</v>
      </c>
      <c r="O2" s="135" t="s">
        <v>256</v>
      </c>
      <c r="P2" s="134" t="s">
        <v>257</v>
      </c>
      <c r="Q2" s="134" t="s">
        <v>336</v>
      </c>
      <c r="R2" s="134" t="s">
        <v>337</v>
      </c>
      <c r="S2" s="134" t="s">
        <v>338</v>
      </c>
      <c r="T2" s="134" t="s">
        <v>339</v>
      </c>
      <c r="U2" s="134" t="s">
        <v>340</v>
      </c>
      <c r="V2" s="134" t="s">
        <v>341</v>
      </c>
      <c r="W2" s="134" t="s">
        <v>342</v>
      </c>
      <c r="X2" s="134" t="s">
        <v>343</v>
      </c>
      <c r="Y2" s="135" t="s">
        <v>344</v>
      </c>
      <c r="Z2" s="136" t="s">
        <v>345</v>
      </c>
      <c r="AA2" s="134" t="s">
        <v>346</v>
      </c>
      <c r="AB2" s="134" t="s">
        <v>347</v>
      </c>
      <c r="AC2" s="136" t="s">
        <v>259</v>
      </c>
      <c r="AD2" s="136" t="s">
        <v>260</v>
      </c>
      <c r="AE2" s="134" t="s">
        <v>261</v>
      </c>
      <c r="AF2" s="134" t="s">
        <v>262</v>
      </c>
      <c r="AG2" s="134" t="s">
        <v>263</v>
      </c>
      <c r="AH2" s="134" t="s">
        <v>348</v>
      </c>
      <c r="AI2" s="134" t="s">
        <v>349</v>
      </c>
      <c r="AJ2" s="134" t="s">
        <v>266</v>
      </c>
      <c r="AK2" s="134" t="s">
        <v>267</v>
      </c>
      <c r="AL2" s="134" t="s">
        <v>350</v>
      </c>
      <c r="AM2" s="134" t="s">
        <v>351</v>
      </c>
      <c r="AN2" s="134" t="s">
        <v>352</v>
      </c>
      <c r="AO2" s="134" t="s">
        <v>353</v>
      </c>
      <c r="AP2" s="134" t="s">
        <v>354</v>
      </c>
      <c r="AQ2" s="134" t="s">
        <v>268</v>
      </c>
    </row>
    <row r="3" spans="1:43" x14ac:dyDescent="0.25">
      <c r="A3" s="134" t="s">
        <v>299</v>
      </c>
      <c r="B3" s="134" t="s">
        <v>299</v>
      </c>
      <c r="C3" s="134">
        <v>1</v>
      </c>
      <c r="D3" s="134" t="s">
        <v>270</v>
      </c>
      <c r="E3" s="134" t="s">
        <v>271</v>
      </c>
      <c r="F3" s="134" t="s">
        <v>300</v>
      </c>
      <c r="G3" s="134" t="s">
        <v>273</v>
      </c>
      <c r="H3" s="134" t="s">
        <v>274</v>
      </c>
      <c r="I3" s="134" t="s">
        <v>275</v>
      </c>
      <c r="J3" s="134" t="s">
        <v>276</v>
      </c>
      <c r="K3" s="134">
        <v>0</v>
      </c>
      <c r="L3" s="134" t="s">
        <v>277</v>
      </c>
      <c r="M3" s="134" t="s">
        <v>278</v>
      </c>
      <c r="N3" s="134" t="s">
        <v>279</v>
      </c>
      <c r="O3" s="134">
        <v>3.4985900000000001</v>
      </c>
      <c r="P3" s="134">
        <v>1</v>
      </c>
      <c r="Q3" s="134">
        <v>1242</v>
      </c>
      <c r="R3" s="134">
        <v>5204.51</v>
      </c>
      <c r="S3" s="134">
        <v>5204.51</v>
      </c>
      <c r="T3" s="134">
        <v>629.84699999999998</v>
      </c>
      <c r="U3" s="134">
        <v>629.84699999999998</v>
      </c>
      <c r="V3" s="134">
        <v>0.464694</v>
      </c>
      <c r="W3" s="134">
        <v>0.464694</v>
      </c>
      <c r="X3" s="134">
        <v>0.464694</v>
      </c>
      <c r="Y3" s="134">
        <v>279.23899999999998</v>
      </c>
      <c r="Z3" s="134">
        <v>279.23899999999998</v>
      </c>
      <c r="AA3" s="134">
        <v>-0.97</v>
      </c>
      <c r="AB3" s="134">
        <v>-0.97</v>
      </c>
      <c r="AC3" s="134">
        <v>365.04199999999997</v>
      </c>
      <c r="AD3" s="134">
        <v>249.33799999999999</v>
      </c>
      <c r="AE3" s="134">
        <v>2.3081499999999999</v>
      </c>
      <c r="AF3" s="134">
        <v>0.25109900000000002</v>
      </c>
      <c r="AG3" s="134">
        <v>356.154</v>
      </c>
      <c r="AH3" s="134">
        <v>133.667</v>
      </c>
      <c r="AI3" s="134">
        <v>67.665099999999995</v>
      </c>
      <c r="AJ3" s="134">
        <v>864.726</v>
      </c>
      <c r="AK3" s="134">
        <v>420.05500000000001</v>
      </c>
      <c r="AL3" s="134">
        <v>206.196</v>
      </c>
      <c r="AM3" s="134">
        <v>73.052999999999997</v>
      </c>
      <c r="AN3" s="134">
        <v>1.2639899999999999</v>
      </c>
      <c r="AO3" s="134">
        <v>7.2900999999999994E-2</v>
      </c>
      <c r="AP3" s="134">
        <v>-0.96899999999999997</v>
      </c>
    </row>
    <row r="4" spans="1:43" x14ac:dyDescent="0.25">
      <c r="A4" s="134" t="s">
        <v>301</v>
      </c>
      <c r="B4" s="134" t="s">
        <v>301</v>
      </c>
      <c r="C4" s="134">
        <v>1</v>
      </c>
      <c r="D4" s="134" t="s">
        <v>270</v>
      </c>
      <c r="E4" s="134" t="s">
        <v>271</v>
      </c>
      <c r="F4" s="134" t="s">
        <v>300</v>
      </c>
      <c r="G4" s="134" t="s">
        <v>281</v>
      </c>
      <c r="H4" s="134" t="s">
        <v>274</v>
      </c>
      <c r="I4" s="134" t="s">
        <v>275</v>
      </c>
      <c r="J4" s="134" t="s">
        <v>276</v>
      </c>
      <c r="K4" s="134">
        <v>0</v>
      </c>
      <c r="L4" s="134" t="s">
        <v>282</v>
      </c>
      <c r="M4" s="134" t="s">
        <v>278</v>
      </c>
      <c r="N4" s="134" t="s">
        <v>279</v>
      </c>
      <c r="O4" s="134">
        <v>3.49762</v>
      </c>
      <c r="P4" s="134">
        <v>1</v>
      </c>
      <c r="Q4" s="134">
        <v>1212.45</v>
      </c>
      <c r="R4" s="134">
        <v>6645.98</v>
      </c>
      <c r="S4" s="134">
        <v>6645.98</v>
      </c>
      <c r="T4" s="134">
        <v>599.45399999999995</v>
      </c>
      <c r="U4" s="134">
        <v>599.45399999999995</v>
      </c>
      <c r="V4" s="134">
        <v>1.73939</v>
      </c>
      <c r="W4" s="134">
        <v>1.73939</v>
      </c>
      <c r="X4" s="134">
        <v>1.73939</v>
      </c>
      <c r="Y4" s="134">
        <v>1029.33</v>
      </c>
      <c r="Z4" s="134">
        <v>1029.33</v>
      </c>
      <c r="AA4" s="134">
        <v>-0.51752299999999996</v>
      </c>
      <c r="AB4" s="134">
        <v>-0.51752299999999996</v>
      </c>
      <c r="AC4" s="134">
        <v>1746.15</v>
      </c>
      <c r="AD4" s="134">
        <v>355.858</v>
      </c>
      <c r="AE4" s="134">
        <v>4.26884</v>
      </c>
      <c r="AF4" s="134">
        <v>0.37085000000000001</v>
      </c>
      <c r="AG4" s="134">
        <v>336.19499999999999</v>
      </c>
      <c r="AH4" s="134">
        <v>444.012</v>
      </c>
      <c r="AI4" s="134">
        <v>297.28699999999998</v>
      </c>
      <c r="AJ4" s="134">
        <v>811.601</v>
      </c>
      <c r="AK4" s="134">
        <v>400.50400000000002</v>
      </c>
      <c r="AL4" s="134">
        <v>924.48699999999997</v>
      </c>
      <c r="AM4" s="134">
        <v>104.861</v>
      </c>
      <c r="AN4" s="134">
        <v>2.1320800000000002</v>
      </c>
      <c r="AO4" s="134">
        <v>0.110238</v>
      </c>
      <c r="AP4" s="134">
        <v>-0.51561699999999999</v>
      </c>
    </row>
    <row r="5" spans="1:43" x14ac:dyDescent="0.25">
      <c r="A5" s="134" t="s">
        <v>302</v>
      </c>
      <c r="B5" s="134" t="s">
        <v>302</v>
      </c>
      <c r="C5" s="134">
        <v>1</v>
      </c>
      <c r="D5" s="134" t="s">
        <v>270</v>
      </c>
      <c r="E5" s="134" t="s">
        <v>271</v>
      </c>
      <c r="F5" s="134" t="s">
        <v>300</v>
      </c>
      <c r="G5" s="134" t="s">
        <v>284</v>
      </c>
      <c r="H5" s="134" t="s">
        <v>274</v>
      </c>
      <c r="I5" s="134" t="s">
        <v>275</v>
      </c>
      <c r="J5" s="134" t="s">
        <v>276</v>
      </c>
      <c r="K5" s="134">
        <v>0</v>
      </c>
      <c r="L5" s="134" t="s">
        <v>277</v>
      </c>
      <c r="M5" s="134" t="s">
        <v>278</v>
      </c>
      <c r="N5" s="134" t="s">
        <v>279</v>
      </c>
      <c r="O5" s="134">
        <v>3.4974599999999998</v>
      </c>
      <c r="P5" s="134">
        <v>1</v>
      </c>
      <c r="Q5" s="134">
        <v>1207.5</v>
      </c>
      <c r="R5" s="134">
        <v>5759.38</v>
      </c>
      <c r="S5" s="134">
        <v>5759.38</v>
      </c>
      <c r="T5" s="134">
        <v>544.78499999999997</v>
      </c>
      <c r="U5" s="134">
        <v>544.78499999999997</v>
      </c>
      <c r="V5" s="134">
        <v>1.12927</v>
      </c>
      <c r="W5" s="134">
        <v>1.12927</v>
      </c>
      <c r="X5" s="134">
        <v>1.12927</v>
      </c>
      <c r="Y5" s="134">
        <v>618.03099999999995</v>
      </c>
      <c r="Z5" s="134">
        <v>618.03099999999995</v>
      </c>
      <c r="AA5" s="134">
        <v>-0.870475</v>
      </c>
      <c r="AB5" s="134">
        <v>-0.870475</v>
      </c>
      <c r="AC5" s="134">
        <v>983.803</v>
      </c>
      <c r="AD5" s="134">
        <v>251.36799999999999</v>
      </c>
      <c r="AE5" s="134">
        <v>3.21407</v>
      </c>
      <c r="AF5" s="134">
        <v>0.27045000000000002</v>
      </c>
      <c r="AG5" s="134">
        <v>282.17700000000002</v>
      </c>
      <c r="AH5" s="134">
        <v>282.39400000000001</v>
      </c>
      <c r="AI5" s="134">
        <v>181.886</v>
      </c>
      <c r="AJ5" s="134">
        <v>817.16200000000003</v>
      </c>
      <c r="AK5" s="134">
        <v>320.60500000000002</v>
      </c>
      <c r="AL5" s="134">
        <v>546.05899999999997</v>
      </c>
      <c r="AM5" s="134">
        <v>71.995199999999997</v>
      </c>
      <c r="AN5" s="134">
        <v>1.7762800000000001</v>
      </c>
      <c r="AO5" s="134">
        <v>7.9410999999999995E-2</v>
      </c>
      <c r="AP5" s="134">
        <v>-0.86945899999999998</v>
      </c>
    </row>
    <row r="6" spans="1:43" x14ac:dyDescent="0.25">
      <c r="A6" s="134" t="s">
        <v>303</v>
      </c>
      <c r="B6" s="134" t="s">
        <v>303</v>
      </c>
      <c r="C6" s="134">
        <v>1</v>
      </c>
      <c r="D6" s="134" t="s">
        <v>270</v>
      </c>
      <c r="E6" s="134" t="s">
        <v>271</v>
      </c>
      <c r="F6" s="134" t="s">
        <v>300</v>
      </c>
      <c r="G6" s="134" t="s">
        <v>286</v>
      </c>
      <c r="H6" s="134" t="s">
        <v>274</v>
      </c>
      <c r="I6" s="134" t="s">
        <v>275</v>
      </c>
      <c r="J6" s="134" t="s">
        <v>276</v>
      </c>
      <c r="K6" s="134">
        <v>0</v>
      </c>
      <c r="L6" s="134" t="s">
        <v>282</v>
      </c>
      <c r="M6" s="134" t="s">
        <v>278</v>
      </c>
      <c r="N6" s="134" t="s">
        <v>279</v>
      </c>
      <c r="O6" s="134">
        <v>3.4977499999999999</v>
      </c>
      <c r="P6" s="134">
        <v>1</v>
      </c>
      <c r="Q6" s="134">
        <v>1216.4100000000001</v>
      </c>
      <c r="R6" s="134">
        <v>7015.27</v>
      </c>
      <c r="S6" s="134">
        <v>7015.27</v>
      </c>
      <c r="T6" s="134">
        <v>512.43700000000001</v>
      </c>
      <c r="U6" s="134">
        <v>512.43700000000001</v>
      </c>
      <c r="V6" s="134">
        <v>1.7113</v>
      </c>
      <c r="W6" s="134">
        <v>1.7113</v>
      </c>
      <c r="X6" s="134">
        <v>1.7113</v>
      </c>
      <c r="Y6" s="134">
        <v>1176.27</v>
      </c>
      <c r="Z6" s="134">
        <v>1176.27</v>
      </c>
      <c r="AA6" s="134">
        <v>-0.60786799999999996</v>
      </c>
      <c r="AB6" s="134">
        <v>-0.60786799999999996</v>
      </c>
      <c r="AC6" s="134">
        <v>2104.9299999999998</v>
      </c>
      <c r="AD6" s="134">
        <v>350.25</v>
      </c>
      <c r="AE6" s="134">
        <v>4.0186400000000004</v>
      </c>
      <c r="AF6" s="134">
        <v>0.365286</v>
      </c>
      <c r="AG6" s="134">
        <v>252.89</v>
      </c>
      <c r="AH6" s="134">
        <v>455.75599999999997</v>
      </c>
      <c r="AI6" s="134">
        <v>436.45499999999998</v>
      </c>
      <c r="AJ6" s="134">
        <v>584.88</v>
      </c>
      <c r="AK6" s="134">
        <v>295.39100000000002</v>
      </c>
      <c r="AL6" s="134">
        <v>1077.6099999999999</v>
      </c>
      <c r="AM6" s="134">
        <v>98.716200000000001</v>
      </c>
      <c r="AN6" s="134">
        <v>2.0425399999999998</v>
      </c>
      <c r="AO6" s="134">
        <v>0.12332899999999999</v>
      </c>
      <c r="AP6" s="134">
        <v>-0.60563900000000004</v>
      </c>
    </row>
    <row r="7" spans="1:43" x14ac:dyDescent="0.25">
      <c r="A7" s="134" t="s">
        <v>304</v>
      </c>
      <c r="B7" s="134" t="s">
        <v>304</v>
      </c>
      <c r="C7" s="134">
        <v>1</v>
      </c>
      <c r="D7" s="134" t="s">
        <v>270</v>
      </c>
      <c r="E7" s="134" t="s">
        <v>271</v>
      </c>
      <c r="F7" s="134" t="s">
        <v>300</v>
      </c>
      <c r="G7" s="134" t="s">
        <v>288</v>
      </c>
      <c r="H7" s="134" t="s">
        <v>274</v>
      </c>
      <c r="I7" s="134" t="s">
        <v>275</v>
      </c>
      <c r="J7" s="134" t="s">
        <v>276</v>
      </c>
      <c r="K7" s="134">
        <v>0</v>
      </c>
      <c r="L7" s="134" t="s">
        <v>277</v>
      </c>
      <c r="M7" s="134" t="s">
        <v>278</v>
      </c>
      <c r="N7" s="134" t="s">
        <v>279</v>
      </c>
      <c r="O7" s="134">
        <v>3.4981</v>
      </c>
      <c r="P7" s="134">
        <v>1</v>
      </c>
      <c r="Q7" s="134">
        <v>1227.05</v>
      </c>
      <c r="R7" s="134">
        <v>6026.94</v>
      </c>
      <c r="S7" s="134">
        <v>6026.94</v>
      </c>
      <c r="T7" s="134">
        <v>597.23</v>
      </c>
      <c r="U7" s="134">
        <v>597.23</v>
      </c>
      <c r="V7" s="134">
        <v>1.1512</v>
      </c>
      <c r="W7" s="134">
        <v>1.1512</v>
      </c>
      <c r="X7" s="134">
        <v>1.1512</v>
      </c>
      <c r="Y7" s="134">
        <v>718.08600000000001</v>
      </c>
      <c r="Z7" s="134">
        <v>718.08600000000001</v>
      </c>
      <c r="AA7" s="134">
        <v>-0.78915599999999997</v>
      </c>
      <c r="AB7" s="134">
        <v>-0.78915599999999997</v>
      </c>
      <c r="AC7" s="134">
        <v>1129.44</v>
      </c>
      <c r="AD7" s="134">
        <v>301.58300000000003</v>
      </c>
      <c r="AE7" s="134">
        <v>3.23814</v>
      </c>
      <c r="AF7" s="134">
        <v>0.27405800000000002</v>
      </c>
      <c r="AG7" s="134">
        <v>334.35399999999998</v>
      </c>
      <c r="AH7" s="134">
        <v>333.51499999999999</v>
      </c>
      <c r="AI7" s="134">
        <v>204.13499999999999</v>
      </c>
      <c r="AJ7" s="134">
        <v>819.68600000000004</v>
      </c>
      <c r="AK7" s="134">
        <v>390.017</v>
      </c>
      <c r="AL7" s="134">
        <v>631.30799999999999</v>
      </c>
      <c r="AM7" s="134">
        <v>86.794300000000007</v>
      </c>
      <c r="AN7" s="134">
        <v>1.69652</v>
      </c>
      <c r="AO7" s="134">
        <v>8.1428E-2</v>
      </c>
      <c r="AP7" s="134">
        <v>-0.78715599999999997</v>
      </c>
    </row>
    <row r="8" spans="1:43" x14ac:dyDescent="0.25">
      <c r="A8" s="134" t="s">
        <v>305</v>
      </c>
      <c r="B8" s="134" t="s">
        <v>305</v>
      </c>
      <c r="C8" s="134">
        <v>1</v>
      </c>
      <c r="D8" s="134" t="s">
        <v>270</v>
      </c>
      <c r="E8" s="134" t="s">
        <v>271</v>
      </c>
      <c r="F8" s="134" t="s">
        <v>300</v>
      </c>
      <c r="G8" s="134" t="s">
        <v>290</v>
      </c>
      <c r="H8" s="134" t="s">
        <v>274</v>
      </c>
      <c r="I8" s="134" t="s">
        <v>275</v>
      </c>
      <c r="J8" s="134" t="s">
        <v>276</v>
      </c>
      <c r="K8" s="134">
        <v>0</v>
      </c>
      <c r="L8" s="134" t="s">
        <v>282</v>
      </c>
      <c r="M8" s="134" t="s">
        <v>278</v>
      </c>
      <c r="N8" s="134" t="s">
        <v>279</v>
      </c>
      <c r="O8" s="134">
        <v>3.4979</v>
      </c>
      <c r="P8" s="134">
        <v>1</v>
      </c>
      <c r="Q8" s="134">
        <v>1221.04</v>
      </c>
      <c r="R8" s="134">
        <v>8776.5300000000007</v>
      </c>
      <c r="S8" s="134">
        <v>8776.5300000000007</v>
      </c>
      <c r="T8" s="134">
        <v>632.16099999999994</v>
      </c>
      <c r="U8" s="134">
        <v>632.16099999999994</v>
      </c>
      <c r="V8" s="134">
        <v>2.3883000000000001</v>
      </c>
      <c r="W8" s="134">
        <v>2.4120599999999999</v>
      </c>
      <c r="X8" s="134">
        <v>2.4120599999999999</v>
      </c>
      <c r="Y8" s="134">
        <v>2071.4699999999998</v>
      </c>
      <c r="Z8" s="134">
        <v>2071.4699999999998</v>
      </c>
      <c r="AA8" s="134">
        <v>4.3987400000000001</v>
      </c>
      <c r="AB8" s="134">
        <v>4.3987400000000001</v>
      </c>
      <c r="AC8" s="134">
        <v>3639.9</v>
      </c>
      <c r="AD8" s="134">
        <v>544.80899999999997</v>
      </c>
      <c r="AE8" s="134">
        <v>5.9268900000000002</v>
      </c>
      <c r="AF8" s="134">
        <v>0.49224000000000001</v>
      </c>
      <c r="AG8" s="134">
        <v>377.15600000000001</v>
      </c>
      <c r="AH8" s="134">
        <v>655.57899999999995</v>
      </c>
      <c r="AI8" s="134">
        <v>594.452</v>
      </c>
      <c r="AJ8" s="134">
        <v>803.90700000000004</v>
      </c>
      <c r="AK8" s="134">
        <v>457.52800000000002</v>
      </c>
      <c r="AL8" s="134">
        <v>1858.13</v>
      </c>
      <c r="AM8" s="134">
        <v>213.42400000000001</v>
      </c>
      <c r="AN8" s="134">
        <v>2.9642599999999999</v>
      </c>
      <c r="AO8" s="134">
        <v>0.198376</v>
      </c>
      <c r="AP8" s="134">
        <v>4.4032799999999996</v>
      </c>
    </row>
    <row r="9" spans="1:43" x14ac:dyDescent="0.25">
      <c r="A9" s="134" t="s">
        <v>306</v>
      </c>
      <c r="B9" s="134" t="s">
        <v>306</v>
      </c>
      <c r="C9" s="134">
        <v>1</v>
      </c>
      <c r="D9" s="134" t="s">
        <v>270</v>
      </c>
      <c r="E9" s="134" t="s">
        <v>271</v>
      </c>
      <c r="F9" s="134" t="s">
        <v>300</v>
      </c>
      <c r="G9" s="134" t="s">
        <v>292</v>
      </c>
      <c r="H9" s="134" t="s">
        <v>274</v>
      </c>
      <c r="I9" s="134" t="s">
        <v>275</v>
      </c>
      <c r="J9" s="134" t="s">
        <v>276</v>
      </c>
      <c r="K9" s="134">
        <v>0</v>
      </c>
      <c r="L9" s="134" t="s">
        <v>282</v>
      </c>
      <c r="M9" s="134" t="s">
        <v>278</v>
      </c>
      <c r="N9" s="134" t="s">
        <v>279</v>
      </c>
      <c r="O9" s="134">
        <v>3.4976600000000002</v>
      </c>
      <c r="P9" s="134">
        <v>1</v>
      </c>
      <c r="Q9" s="134">
        <v>1213.54</v>
      </c>
      <c r="R9" s="134">
        <v>7925.19</v>
      </c>
      <c r="S9" s="134">
        <v>7925.19</v>
      </c>
      <c r="T9" s="134">
        <v>529.19299999999998</v>
      </c>
      <c r="U9" s="134">
        <v>529.19299999999998</v>
      </c>
      <c r="V9" s="134">
        <v>2.2252299999999998</v>
      </c>
      <c r="W9" s="134">
        <v>2.71895</v>
      </c>
      <c r="X9" s="134">
        <v>2.71895</v>
      </c>
      <c r="Y9" s="134">
        <v>1667.84</v>
      </c>
      <c r="Z9" s="134">
        <v>1667.84</v>
      </c>
      <c r="AA9" s="134">
        <v>2.4208799999999999</v>
      </c>
      <c r="AB9" s="134">
        <v>2.4208799999999999</v>
      </c>
      <c r="AC9" s="134">
        <v>2960.54</v>
      </c>
      <c r="AD9" s="134">
        <v>416.93099999999998</v>
      </c>
      <c r="AE9" s="134">
        <v>5.5793999999999997</v>
      </c>
      <c r="AF9" s="134">
        <v>0.46036500000000002</v>
      </c>
      <c r="AG9" s="134">
        <v>271.11799999999999</v>
      </c>
      <c r="AH9" s="134">
        <v>574.38099999999997</v>
      </c>
      <c r="AI9" s="134">
        <v>514.78899999999999</v>
      </c>
      <c r="AJ9" s="134">
        <v>675.35299999999995</v>
      </c>
      <c r="AK9" s="134">
        <v>320.39699999999999</v>
      </c>
      <c r="AL9" s="134">
        <v>1507.27</v>
      </c>
      <c r="AM9" s="134">
        <v>160.655</v>
      </c>
      <c r="AN9" s="134">
        <v>2.9486300000000001</v>
      </c>
      <c r="AO9" s="134">
        <v>0.19697400000000001</v>
      </c>
      <c r="AP9" s="134">
        <v>2.42428</v>
      </c>
    </row>
    <row r="10" spans="1:43" x14ac:dyDescent="0.25">
      <c r="A10" s="134" t="s">
        <v>307</v>
      </c>
      <c r="B10" s="134" t="s">
        <v>307</v>
      </c>
      <c r="C10" s="134">
        <v>1</v>
      </c>
      <c r="D10" s="134" t="s">
        <v>270</v>
      </c>
      <c r="E10" s="134" t="s">
        <v>271</v>
      </c>
      <c r="F10" s="134" t="s">
        <v>300</v>
      </c>
      <c r="G10" s="134" t="s">
        <v>294</v>
      </c>
      <c r="H10" s="134" t="s">
        <v>274</v>
      </c>
      <c r="I10" s="134" t="s">
        <v>275</v>
      </c>
      <c r="J10" s="134" t="s">
        <v>276</v>
      </c>
      <c r="K10" s="134">
        <v>0</v>
      </c>
      <c r="L10" s="134" t="s">
        <v>277</v>
      </c>
      <c r="M10" s="134" t="s">
        <v>278</v>
      </c>
      <c r="N10" s="134" t="s">
        <v>279</v>
      </c>
      <c r="O10" s="134">
        <v>3.49743</v>
      </c>
      <c r="P10" s="134">
        <v>1</v>
      </c>
      <c r="Q10" s="134">
        <v>1206.67</v>
      </c>
      <c r="R10" s="134">
        <v>9509.36</v>
      </c>
      <c r="S10" s="134">
        <v>9509.36</v>
      </c>
      <c r="T10" s="134">
        <v>563.48699999999997</v>
      </c>
      <c r="U10" s="134">
        <v>563.48699999999997</v>
      </c>
      <c r="V10" s="134">
        <v>2.6608399999999999</v>
      </c>
      <c r="W10" s="134">
        <v>2.9821200000000001</v>
      </c>
      <c r="X10" s="134">
        <v>2.9821200000000001</v>
      </c>
      <c r="Y10" s="134">
        <v>2520.9499999999998</v>
      </c>
      <c r="Z10" s="134">
        <v>2520.9499999999998</v>
      </c>
      <c r="AA10" s="134">
        <v>3.9154599999999999</v>
      </c>
      <c r="AB10" s="134">
        <v>3.9154599999999999</v>
      </c>
      <c r="AC10" s="134">
        <v>4380.8</v>
      </c>
      <c r="AD10" s="134">
        <v>549.52200000000005</v>
      </c>
      <c r="AE10" s="134">
        <v>5.9552199999999997</v>
      </c>
      <c r="AF10" s="134">
        <v>0.47650199999999998</v>
      </c>
      <c r="AG10" s="134">
        <v>316.63099999999997</v>
      </c>
      <c r="AH10" s="134">
        <v>774.16</v>
      </c>
      <c r="AI10" s="134">
        <v>704.62300000000005</v>
      </c>
      <c r="AJ10" s="134">
        <v>678.62599999999998</v>
      </c>
      <c r="AK10" s="134">
        <v>383.245</v>
      </c>
      <c r="AL10" s="134">
        <v>2305.1</v>
      </c>
      <c r="AM10" s="134">
        <v>215.90700000000001</v>
      </c>
      <c r="AN10" s="134">
        <v>3.1516299999999999</v>
      </c>
      <c r="AO10" s="134">
        <v>0.19819400000000001</v>
      </c>
      <c r="AP10" s="134">
        <v>3.9181400000000002</v>
      </c>
    </row>
    <row r="11" spans="1:43" x14ac:dyDescent="0.25">
      <c r="A11" s="134" t="s">
        <v>308</v>
      </c>
      <c r="B11" s="134" t="s">
        <v>308</v>
      </c>
      <c r="C11" s="134">
        <v>1</v>
      </c>
      <c r="D11" s="134" t="s">
        <v>270</v>
      </c>
      <c r="E11" s="134" t="s">
        <v>271</v>
      </c>
      <c r="F11" s="134" t="s">
        <v>300</v>
      </c>
      <c r="G11" s="134" t="s">
        <v>296</v>
      </c>
      <c r="H11" s="134" t="s">
        <v>274</v>
      </c>
      <c r="I11" s="134" t="s">
        <v>275</v>
      </c>
      <c r="J11" s="134" t="s">
        <v>276</v>
      </c>
      <c r="K11" s="134">
        <v>0</v>
      </c>
      <c r="L11" s="134" t="s">
        <v>282</v>
      </c>
      <c r="M11" s="134" t="s">
        <v>278</v>
      </c>
      <c r="N11" s="134" t="s">
        <v>279</v>
      </c>
      <c r="O11" s="134">
        <v>3.4980699999999998</v>
      </c>
      <c r="P11" s="134">
        <v>1</v>
      </c>
      <c r="Q11" s="134">
        <v>1226.1500000000001</v>
      </c>
      <c r="R11" s="134">
        <v>7283.45</v>
      </c>
      <c r="S11" s="134">
        <v>7283.45</v>
      </c>
      <c r="T11" s="134">
        <v>1012.9</v>
      </c>
      <c r="U11" s="134">
        <v>1012.9</v>
      </c>
      <c r="V11" s="134">
        <v>1.8596900000000001</v>
      </c>
      <c r="W11" s="134">
        <v>2.1695700000000002</v>
      </c>
      <c r="X11" s="134">
        <v>2.1695700000000002</v>
      </c>
      <c r="Y11" s="134">
        <v>1335.44</v>
      </c>
      <c r="Z11" s="134">
        <v>1335.44</v>
      </c>
      <c r="AA11" s="134">
        <v>16.856999999999999</v>
      </c>
      <c r="AB11" s="134">
        <v>16.856999999999999</v>
      </c>
      <c r="AC11" s="134">
        <v>2083.92</v>
      </c>
      <c r="AD11" s="134">
        <v>662.90499999999997</v>
      </c>
      <c r="AE11" s="134">
        <v>4.9764600000000003</v>
      </c>
      <c r="AF11" s="134">
        <v>0.48457899999999998</v>
      </c>
      <c r="AG11" s="134">
        <v>732.25099999999998</v>
      </c>
      <c r="AH11" s="134">
        <v>403.42099999999999</v>
      </c>
      <c r="AI11" s="134">
        <v>374.39100000000002</v>
      </c>
      <c r="AJ11" s="134">
        <v>973.63300000000004</v>
      </c>
      <c r="AK11" s="134">
        <v>923.98800000000006</v>
      </c>
      <c r="AL11" s="134">
        <v>1070.98</v>
      </c>
      <c r="AM11" s="134">
        <v>264.60000000000002</v>
      </c>
      <c r="AN11" s="134">
        <v>2.5596800000000002</v>
      </c>
      <c r="AO11" s="134">
        <v>0.19881599999999999</v>
      </c>
      <c r="AP11" s="134">
        <v>16.871200000000002</v>
      </c>
    </row>
    <row r="12" spans="1:43" x14ac:dyDescent="0.25">
      <c r="A12" s="134" t="s">
        <v>309</v>
      </c>
      <c r="B12" s="134" t="s">
        <v>309</v>
      </c>
      <c r="C12" s="134">
        <v>1</v>
      </c>
      <c r="D12" s="134" t="s">
        <v>270</v>
      </c>
      <c r="E12" s="134" t="s">
        <v>271</v>
      </c>
      <c r="F12" s="134" t="s">
        <v>300</v>
      </c>
      <c r="G12" s="134" t="s">
        <v>298</v>
      </c>
      <c r="H12" s="134" t="s">
        <v>274</v>
      </c>
      <c r="I12" s="134" t="s">
        <v>275</v>
      </c>
      <c r="J12" s="134" t="s">
        <v>276</v>
      </c>
      <c r="K12" s="134">
        <v>0</v>
      </c>
      <c r="L12" s="134" t="s">
        <v>282</v>
      </c>
      <c r="M12" s="134" t="s">
        <v>278</v>
      </c>
      <c r="N12" s="134" t="s">
        <v>279</v>
      </c>
      <c r="O12" s="134">
        <v>3.4977100000000001</v>
      </c>
      <c r="P12" s="134">
        <v>1</v>
      </c>
      <c r="Q12" s="134">
        <v>1215.1400000000001</v>
      </c>
      <c r="R12" s="134">
        <v>8136.31</v>
      </c>
      <c r="S12" s="134">
        <v>8136.31</v>
      </c>
      <c r="T12" s="134">
        <v>599.41700000000003</v>
      </c>
      <c r="U12" s="134">
        <v>599.41700000000003</v>
      </c>
      <c r="V12" s="134">
        <v>2.1868699999999999</v>
      </c>
      <c r="W12" s="134">
        <v>2.3716599999999999</v>
      </c>
      <c r="X12" s="134">
        <v>2.3716599999999999</v>
      </c>
      <c r="Y12" s="134">
        <v>1776.97</v>
      </c>
      <c r="Z12" s="134">
        <v>1776.97</v>
      </c>
      <c r="AA12" s="134">
        <v>3.2884899999999999</v>
      </c>
      <c r="AB12" s="134">
        <v>3.2884899999999999</v>
      </c>
      <c r="AC12" s="134">
        <v>3095.73</v>
      </c>
      <c r="AD12" s="134">
        <v>473.57600000000002</v>
      </c>
      <c r="AE12" s="134">
        <v>5.3420300000000003</v>
      </c>
      <c r="AF12" s="134">
        <v>0.44685999999999998</v>
      </c>
      <c r="AG12" s="134">
        <v>342.45800000000003</v>
      </c>
      <c r="AH12" s="134">
        <v>590.33399999999995</v>
      </c>
      <c r="AI12" s="134">
        <v>519.83299999999997</v>
      </c>
      <c r="AJ12" s="134">
        <v>750.01499999999999</v>
      </c>
      <c r="AK12" s="134">
        <v>412.30399999999997</v>
      </c>
      <c r="AL12" s="134">
        <v>1599.57</v>
      </c>
      <c r="AM12" s="134">
        <v>177.46600000000001</v>
      </c>
      <c r="AN12" s="134">
        <v>2.7523399999999998</v>
      </c>
      <c r="AO12" s="134">
        <v>0.17616000000000001</v>
      </c>
      <c r="AP12" s="134">
        <v>3.2922400000000001</v>
      </c>
    </row>
    <row r="13" spans="1:43" x14ac:dyDescent="0.25">
      <c r="A13" s="134" t="s">
        <v>269</v>
      </c>
      <c r="B13" s="134" t="s">
        <v>269</v>
      </c>
      <c r="C13" s="134">
        <v>1</v>
      </c>
      <c r="D13" s="134" t="s">
        <v>270</v>
      </c>
      <c r="E13" s="134" t="s">
        <v>271</v>
      </c>
      <c r="F13" s="134" t="s">
        <v>272</v>
      </c>
      <c r="G13" s="134" t="s">
        <v>273</v>
      </c>
      <c r="H13" s="134" t="s">
        <v>274</v>
      </c>
      <c r="I13" s="134" t="s">
        <v>275</v>
      </c>
      <c r="J13" s="134" t="s">
        <v>276</v>
      </c>
      <c r="K13" s="134">
        <v>0</v>
      </c>
      <c r="L13" s="134" t="s">
        <v>277</v>
      </c>
      <c r="M13" s="134" t="s">
        <v>278</v>
      </c>
      <c r="N13" s="134" t="s">
        <v>279</v>
      </c>
      <c r="O13" s="134">
        <v>2.1442000000000001</v>
      </c>
      <c r="P13" s="134">
        <v>1</v>
      </c>
      <c r="Q13" s="134">
        <v>1591</v>
      </c>
      <c r="R13" s="134">
        <v>5293.11</v>
      </c>
      <c r="S13" s="134">
        <v>5293.11</v>
      </c>
      <c r="T13" s="134">
        <v>630.08600000000001</v>
      </c>
      <c r="U13" s="134">
        <v>630.08600000000001</v>
      </c>
      <c r="V13" s="134">
        <v>9.7640000000000005E-2</v>
      </c>
      <c r="W13" s="134">
        <v>9.7640000000000005E-2</v>
      </c>
      <c r="X13" s="134">
        <v>9.7640000000000005E-2</v>
      </c>
      <c r="Y13" s="134">
        <v>67.2136</v>
      </c>
      <c r="Z13" s="134">
        <v>67.2136</v>
      </c>
      <c r="AA13" s="134">
        <v>-3.101</v>
      </c>
      <c r="AB13" s="134">
        <v>-3.101</v>
      </c>
      <c r="AC13" s="134">
        <v>38.031700000000001</v>
      </c>
      <c r="AD13" s="134">
        <v>188.52</v>
      </c>
      <c r="AE13" s="134">
        <v>1.0101899999999999</v>
      </c>
      <c r="AF13" s="134">
        <v>0.18252199999999999</v>
      </c>
      <c r="AG13" s="134">
        <v>343.38400000000001</v>
      </c>
      <c r="AH13" s="134">
        <v>27.6538</v>
      </c>
      <c r="AI13" s="134">
        <v>16.209800000000001</v>
      </c>
      <c r="AJ13" s="134">
        <v>1088.17</v>
      </c>
      <c r="AK13" s="134">
        <v>618.21299999999997</v>
      </c>
      <c r="AL13" s="134">
        <v>11.4488</v>
      </c>
      <c r="AM13" s="134">
        <v>55.75</v>
      </c>
      <c r="AN13" s="134">
        <v>0.29209299999999999</v>
      </c>
      <c r="AO13" s="134">
        <v>5.0596000000000002E-2</v>
      </c>
      <c r="AP13" s="134">
        <v>-3.101</v>
      </c>
    </row>
    <row r="14" spans="1:43" x14ac:dyDescent="0.25">
      <c r="A14" s="134" t="s">
        <v>280</v>
      </c>
      <c r="B14" s="134" t="s">
        <v>280</v>
      </c>
      <c r="C14" s="134">
        <v>1</v>
      </c>
      <c r="D14" s="134" t="s">
        <v>270</v>
      </c>
      <c r="E14" s="134" t="s">
        <v>271</v>
      </c>
      <c r="F14" s="134" t="s">
        <v>272</v>
      </c>
      <c r="G14" s="134" t="s">
        <v>281</v>
      </c>
      <c r="H14" s="134" t="s">
        <v>274</v>
      </c>
      <c r="I14" s="134" t="s">
        <v>275</v>
      </c>
      <c r="J14" s="134" t="s">
        <v>276</v>
      </c>
      <c r="K14" s="134">
        <v>0</v>
      </c>
      <c r="L14" s="134" t="s">
        <v>282</v>
      </c>
      <c r="M14" s="134" t="s">
        <v>278</v>
      </c>
      <c r="N14" s="134" t="s">
        <v>279</v>
      </c>
      <c r="O14" s="134">
        <v>3.28383</v>
      </c>
      <c r="P14" s="134">
        <v>1</v>
      </c>
      <c r="Q14" s="134">
        <v>1791.61</v>
      </c>
      <c r="R14" s="134">
        <v>6210.01</v>
      </c>
      <c r="S14" s="134">
        <v>6210.01</v>
      </c>
      <c r="T14" s="134">
        <v>574.82299999999998</v>
      </c>
      <c r="U14" s="134">
        <v>574.82299999999998</v>
      </c>
      <c r="V14" s="134">
        <v>0.37710199999999999</v>
      </c>
      <c r="W14" s="134">
        <v>0.37710199999999999</v>
      </c>
      <c r="X14" s="134">
        <v>0.37710199999999999</v>
      </c>
      <c r="Y14" s="134">
        <v>166.589</v>
      </c>
      <c r="Z14" s="134">
        <v>166.589</v>
      </c>
      <c r="AA14" s="134">
        <v>-2.4657499999999999</v>
      </c>
      <c r="AB14" s="134">
        <v>-2.4657499999999999</v>
      </c>
      <c r="AC14" s="134">
        <v>385.02</v>
      </c>
      <c r="AD14" s="134">
        <v>209.32499999999999</v>
      </c>
      <c r="AE14" s="134">
        <v>1.8646100000000001</v>
      </c>
      <c r="AF14" s="134">
        <v>0.25220399999999998</v>
      </c>
      <c r="AG14" s="134">
        <v>316.92700000000002</v>
      </c>
      <c r="AH14" s="134">
        <v>176.59100000000001</v>
      </c>
      <c r="AI14" s="134">
        <v>100.351</v>
      </c>
      <c r="AJ14" s="134">
        <v>994.37099999999998</v>
      </c>
      <c r="AK14" s="134">
        <v>357.38299999999998</v>
      </c>
      <c r="AL14" s="134">
        <v>104.92</v>
      </c>
      <c r="AM14" s="134">
        <v>61.647799999999997</v>
      </c>
      <c r="AN14" s="134">
        <v>0.451936</v>
      </c>
      <c r="AO14" s="134">
        <v>7.4178999999999995E-2</v>
      </c>
      <c r="AP14" s="134">
        <v>-2.4659</v>
      </c>
    </row>
    <row r="15" spans="1:43" x14ac:dyDescent="0.25">
      <c r="A15" s="134" t="s">
        <v>283</v>
      </c>
      <c r="B15" s="134" t="s">
        <v>283</v>
      </c>
      <c r="C15" s="134">
        <v>1</v>
      </c>
      <c r="D15" s="134" t="s">
        <v>270</v>
      </c>
      <c r="E15" s="134" t="s">
        <v>271</v>
      </c>
      <c r="F15" s="134" t="s">
        <v>272</v>
      </c>
      <c r="G15" s="134" t="s">
        <v>284</v>
      </c>
      <c r="H15" s="134" t="s">
        <v>274</v>
      </c>
      <c r="I15" s="134" t="s">
        <v>275</v>
      </c>
      <c r="J15" s="134" t="s">
        <v>276</v>
      </c>
      <c r="K15" s="134">
        <v>0</v>
      </c>
      <c r="L15" s="134" t="s">
        <v>282</v>
      </c>
      <c r="M15" s="134" t="s">
        <v>278</v>
      </c>
      <c r="N15" s="134" t="s">
        <v>279</v>
      </c>
      <c r="O15" s="134">
        <v>2.9004699999999999</v>
      </c>
      <c r="P15" s="134">
        <v>1</v>
      </c>
      <c r="Q15" s="134">
        <v>1821.1</v>
      </c>
      <c r="R15" s="134">
        <v>5993.4</v>
      </c>
      <c r="S15" s="134">
        <v>5993.4</v>
      </c>
      <c r="T15" s="134">
        <v>542.29300000000001</v>
      </c>
      <c r="U15" s="134">
        <v>542.29300000000001</v>
      </c>
      <c r="V15" s="134">
        <v>0.15721499999999999</v>
      </c>
      <c r="W15" s="134">
        <v>0.15721499999999999</v>
      </c>
      <c r="X15" s="134">
        <v>0.15721499999999999</v>
      </c>
      <c r="Y15" s="134">
        <v>89.723699999999994</v>
      </c>
      <c r="Z15" s="134">
        <v>89.723699999999994</v>
      </c>
      <c r="AA15" s="134">
        <v>-2.48291</v>
      </c>
      <c r="AB15" s="134">
        <v>-2.48291</v>
      </c>
      <c r="AC15" s="134">
        <v>140.68899999999999</v>
      </c>
      <c r="AD15" s="134">
        <v>170.68</v>
      </c>
      <c r="AE15" s="134">
        <v>1.6282399999999999</v>
      </c>
      <c r="AF15" s="134">
        <v>0.221001</v>
      </c>
      <c r="AG15" s="134">
        <v>304.25400000000002</v>
      </c>
      <c r="AH15" s="134">
        <v>78.668400000000005</v>
      </c>
      <c r="AI15" s="134">
        <v>45.299599999999998</v>
      </c>
      <c r="AJ15" s="134">
        <v>1030.27</v>
      </c>
      <c r="AK15" s="134">
        <v>373.33199999999999</v>
      </c>
      <c r="AL15" s="134">
        <v>39.510800000000003</v>
      </c>
      <c r="AM15" s="134">
        <v>50.191099999999999</v>
      </c>
      <c r="AN15" s="134">
        <v>0.43529600000000002</v>
      </c>
      <c r="AO15" s="134">
        <v>6.5164E-2</v>
      </c>
      <c r="AP15" s="134">
        <v>-2.48197</v>
      </c>
    </row>
    <row r="16" spans="1:43" x14ac:dyDescent="0.25">
      <c r="A16" s="134" t="s">
        <v>285</v>
      </c>
      <c r="B16" s="134" t="s">
        <v>285</v>
      </c>
      <c r="C16" s="134">
        <v>1</v>
      </c>
      <c r="D16" s="134" t="s">
        <v>270</v>
      </c>
      <c r="E16" s="134" t="s">
        <v>271</v>
      </c>
      <c r="F16" s="134" t="s">
        <v>272</v>
      </c>
      <c r="G16" s="134" t="s">
        <v>286</v>
      </c>
      <c r="H16" s="134" t="s">
        <v>274</v>
      </c>
      <c r="I16" s="134" t="s">
        <v>275</v>
      </c>
      <c r="J16" s="134" t="s">
        <v>276</v>
      </c>
      <c r="K16" s="134">
        <v>0</v>
      </c>
      <c r="L16" s="134" t="s">
        <v>282</v>
      </c>
      <c r="M16" s="134" t="s">
        <v>278</v>
      </c>
      <c r="N16" s="134" t="s">
        <v>279</v>
      </c>
      <c r="O16" s="134">
        <v>2.8141500000000002</v>
      </c>
      <c r="P16" s="134">
        <v>1</v>
      </c>
      <c r="Q16" s="134">
        <v>1783.91</v>
      </c>
      <c r="R16" s="134">
        <v>6341.62</v>
      </c>
      <c r="S16" s="134">
        <v>6341.62</v>
      </c>
      <c r="T16" s="134">
        <v>480.77699999999999</v>
      </c>
      <c r="U16" s="134">
        <v>480.77699999999999</v>
      </c>
      <c r="V16" s="134">
        <v>0.45768500000000001</v>
      </c>
      <c r="W16" s="134">
        <v>0.45768500000000001</v>
      </c>
      <c r="X16" s="134">
        <v>0.45768500000000001</v>
      </c>
      <c r="Y16" s="134">
        <v>209.869</v>
      </c>
      <c r="Z16" s="134">
        <v>209.869</v>
      </c>
      <c r="AA16" s="134">
        <v>-1.95431</v>
      </c>
      <c r="AB16" s="134">
        <v>-1.95431</v>
      </c>
      <c r="AC16" s="134">
        <v>550.18100000000004</v>
      </c>
      <c r="AD16" s="134">
        <v>196.50299999999999</v>
      </c>
      <c r="AE16" s="134">
        <v>2.2641100000000001</v>
      </c>
      <c r="AF16" s="134">
        <v>0.29287600000000003</v>
      </c>
      <c r="AG16" s="134">
        <v>244.31299999999999</v>
      </c>
      <c r="AH16" s="134">
        <v>250.262</v>
      </c>
      <c r="AI16" s="134">
        <v>193.03200000000001</v>
      </c>
      <c r="AJ16" s="134">
        <v>729.64200000000005</v>
      </c>
      <c r="AK16" s="134">
        <v>312.76499999999999</v>
      </c>
      <c r="AL16" s="134">
        <v>153.29400000000001</v>
      </c>
      <c r="AM16" s="134">
        <v>56.582799999999999</v>
      </c>
      <c r="AN16" s="134">
        <v>0.62075100000000005</v>
      </c>
      <c r="AO16" s="134">
        <v>9.0870000000000006E-2</v>
      </c>
      <c r="AP16" s="134">
        <v>-1.9545399999999999</v>
      </c>
    </row>
    <row r="17" spans="1:42" x14ac:dyDescent="0.25">
      <c r="A17" s="134" t="s">
        <v>287</v>
      </c>
      <c r="B17" s="134" t="s">
        <v>287</v>
      </c>
      <c r="C17" s="134">
        <v>1</v>
      </c>
      <c r="D17" s="134" t="s">
        <v>270</v>
      </c>
      <c r="E17" s="134" t="s">
        <v>271</v>
      </c>
      <c r="F17" s="134" t="s">
        <v>272</v>
      </c>
      <c r="G17" s="134" t="s">
        <v>288</v>
      </c>
      <c r="H17" s="134" t="s">
        <v>274</v>
      </c>
      <c r="I17" s="134" t="s">
        <v>275</v>
      </c>
      <c r="J17" s="134" t="s">
        <v>276</v>
      </c>
      <c r="K17" s="134">
        <v>0</v>
      </c>
      <c r="L17" s="134" t="s">
        <v>282</v>
      </c>
      <c r="M17" s="134" t="s">
        <v>278</v>
      </c>
      <c r="N17" s="134" t="s">
        <v>279</v>
      </c>
      <c r="O17" s="134">
        <v>3.0605699999999998</v>
      </c>
      <c r="P17" s="134">
        <v>1</v>
      </c>
      <c r="Q17" s="134">
        <v>1739.56</v>
      </c>
      <c r="R17" s="134">
        <v>5739.85</v>
      </c>
      <c r="S17" s="134">
        <v>5739.85</v>
      </c>
      <c r="T17" s="134">
        <v>581.54399999999998</v>
      </c>
      <c r="U17" s="134">
        <v>581.54399999999998</v>
      </c>
      <c r="V17" s="134">
        <v>0.20674600000000001</v>
      </c>
      <c r="W17" s="134">
        <v>0.20674600000000001</v>
      </c>
      <c r="X17" s="134">
        <v>0.20674600000000001</v>
      </c>
      <c r="Y17" s="134">
        <v>72.838899999999995</v>
      </c>
      <c r="Z17" s="134">
        <v>72.838899999999995</v>
      </c>
      <c r="AA17" s="134">
        <v>-2.64175</v>
      </c>
      <c r="AB17" s="134">
        <v>-2.64175</v>
      </c>
      <c r="AC17" s="134">
        <v>75.9542</v>
      </c>
      <c r="AD17" s="134">
        <v>174.239</v>
      </c>
      <c r="AE17" s="134">
        <v>1.23759</v>
      </c>
      <c r="AF17" s="134">
        <v>0.17790500000000001</v>
      </c>
      <c r="AG17" s="134">
        <v>329.55799999999999</v>
      </c>
      <c r="AH17" s="134">
        <v>49.724800000000002</v>
      </c>
      <c r="AI17" s="134">
        <v>21.485199999999999</v>
      </c>
      <c r="AJ17" s="134">
        <v>1074.02</v>
      </c>
      <c r="AK17" s="134">
        <v>380.74799999999999</v>
      </c>
      <c r="AL17" s="134">
        <v>21.3049</v>
      </c>
      <c r="AM17" s="134">
        <v>51.505400000000002</v>
      </c>
      <c r="AN17" s="134">
        <v>0.314496</v>
      </c>
      <c r="AO17" s="134">
        <v>5.2212000000000001E-2</v>
      </c>
      <c r="AP17" s="134">
        <v>-2.6417700000000002</v>
      </c>
    </row>
    <row r="18" spans="1:42" x14ac:dyDescent="0.25">
      <c r="A18" s="134" t="s">
        <v>289</v>
      </c>
      <c r="B18" s="134" t="s">
        <v>289</v>
      </c>
      <c r="C18" s="134">
        <v>1</v>
      </c>
      <c r="D18" s="134" t="s">
        <v>270</v>
      </c>
      <c r="E18" s="134" t="s">
        <v>271</v>
      </c>
      <c r="F18" s="134" t="s">
        <v>272</v>
      </c>
      <c r="G18" s="134" t="s">
        <v>290</v>
      </c>
      <c r="H18" s="134" t="s">
        <v>274</v>
      </c>
      <c r="I18" s="134" t="s">
        <v>275</v>
      </c>
      <c r="J18" s="134" t="s">
        <v>276</v>
      </c>
      <c r="K18" s="134">
        <v>0</v>
      </c>
      <c r="L18" s="134" t="s">
        <v>282</v>
      </c>
      <c r="M18" s="134" t="s">
        <v>278</v>
      </c>
      <c r="N18" s="134" t="s">
        <v>279</v>
      </c>
      <c r="O18" s="134">
        <v>3.5135999999999998</v>
      </c>
      <c r="P18" s="134">
        <v>1</v>
      </c>
      <c r="Q18" s="134">
        <v>1715.26</v>
      </c>
      <c r="R18" s="134">
        <v>7231.26</v>
      </c>
      <c r="S18" s="134">
        <v>7231.26</v>
      </c>
      <c r="T18" s="134">
        <v>561.64400000000001</v>
      </c>
      <c r="U18" s="134">
        <v>561.64400000000001</v>
      </c>
      <c r="V18" s="134">
        <v>0.55145200000000005</v>
      </c>
      <c r="W18" s="134">
        <v>0.57161700000000004</v>
      </c>
      <c r="X18" s="134">
        <v>0.57161700000000004</v>
      </c>
      <c r="Y18" s="134">
        <v>471.18200000000002</v>
      </c>
      <c r="Z18" s="134">
        <v>471.18200000000002</v>
      </c>
      <c r="AA18" s="134">
        <v>-2.8167</v>
      </c>
      <c r="AB18" s="134">
        <v>-2.8167</v>
      </c>
      <c r="AC18" s="134">
        <v>1460.29</v>
      </c>
      <c r="AD18" s="134">
        <v>328.53699999999998</v>
      </c>
      <c r="AE18" s="134">
        <v>3.1157400000000002</v>
      </c>
      <c r="AF18" s="134">
        <v>0.40107300000000001</v>
      </c>
      <c r="AG18" s="134">
        <v>283.87799999999999</v>
      </c>
      <c r="AH18" s="134">
        <v>496.245</v>
      </c>
      <c r="AI18" s="134">
        <v>354.73599999999999</v>
      </c>
      <c r="AJ18" s="134">
        <v>916.45500000000004</v>
      </c>
      <c r="AK18" s="134">
        <v>280.47399999999999</v>
      </c>
      <c r="AL18" s="134">
        <v>345.14299999999997</v>
      </c>
      <c r="AM18" s="134">
        <v>126.066</v>
      </c>
      <c r="AN18" s="134">
        <v>0.697797</v>
      </c>
      <c r="AO18" s="134">
        <v>0.160051</v>
      </c>
      <c r="AP18" s="134">
        <v>-2.8171400000000002</v>
      </c>
    </row>
    <row r="19" spans="1:42" x14ac:dyDescent="0.25">
      <c r="A19" s="134" t="s">
        <v>291</v>
      </c>
      <c r="B19" s="134" t="s">
        <v>291</v>
      </c>
      <c r="C19" s="134">
        <v>1</v>
      </c>
      <c r="D19" s="134" t="s">
        <v>270</v>
      </c>
      <c r="E19" s="134" t="s">
        <v>271</v>
      </c>
      <c r="F19" s="134" t="s">
        <v>272</v>
      </c>
      <c r="G19" s="134" t="s">
        <v>292</v>
      </c>
      <c r="H19" s="134" t="s">
        <v>274</v>
      </c>
      <c r="I19" s="134" t="s">
        <v>275</v>
      </c>
      <c r="J19" s="134" t="s">
        <v>276</v>
      </c>
      <c r="K19" s="134">
        <v>0</v>
      </c>
      <c r="L19" s="134" t="s">
        <v>282</v>
      </c>
      <c r="M19" s="134" t="s">
        <v>278</v>
      </c>
      <c r="N19" s="134" t="s">
        <v>279</v>
      </c>
      <c r="O19" s="134">
        <v>3.3237899999999998</v>
      </c>
      <c r="P19" s="134">
        <v>1</v>
      </c>
      <c r="Q19" s="134">
        <v>1701.02</v>
      </c>
      <c r="R19" s="134">
        <v>6576.92</v>
      </c>
      <c r="S19" s="134">
        <v>6576.92</v>
      </c>
      <c r="T19" s="134">
        <v>558.32399999999996</v>
      </c>
      <c r="U19" s="134">
        <v>558.32399999999996</v>
      </c>
      <c r="V19" s="134">
        <v>0.47193400000000002</v>
      </c>
      <c r="W19" s="134">
        <v>0.62167300000000003</v>
      </c>
      <c r="X19" s="134">
        <v>0.62167300000000003</v>
      </c>
      <c r="Y19" s="134">
        <v>321.24200000000002</v>
      </c>
      <c r="Z19" s="134">
        <v>321.24200000000002</v>
      </c>
      <c r="AA19" s="134">
        <v>-2.8684599999999998</v>
      </c>
      <c r="AB19" s="134">
        <v>-2.8684599999999998</v>
      </c>
      <c r="AC19" s="134">
        <v>922.74099999999999</v>
      </c>
      <c r="AD19" s="134">
        <v>252.85499999999999</v>
      </c>
      <c r="AE19" s="134">
        <v>2.6344799999999999</v>
      </c>
      <c r="AF19" s="134">
        <v>0.32985999999999999</v>
      </c>
      <c r="AG19" s="134">
        <v>274.91699999999997</v>
      </c>
      <c r="AH19" s="134">
        <v>364.14100000000002</v>
      </c>
      <c r="AI19" s="134">
        <v>241.4</v>
      </c>
      <c r="AJ19" s="134">
        <v>916.779</v>
      </c>
      <c r="AK19" s="134">
        <v>289.22199999999998</v>
      </c>
      <c r="AL19" s="134">
        <v>223.922</v>
      </c>
      <c r="AM19" s="134">
        <v>97.330399999999997</v>
      </c>
      <c r="AN19" s="134">
        <v>0.65028799999999998</v>
      </c>
      <c r="AO19" s="134">
        <v>0.13267499999999999</v>
      </c>
      <c r="AP19" s="134">
        <v>-2.8687200000000002</v>
      </c>
    </row>
    <row r="20" spans="1:42" x14ac:dyDescent="0.25">
      <c r="A20" s="134" t="s">
        <v>293</v>
      </c>
      <c r="B20" s="134" t="s">
        <v>293</v>
      </c>
      <c r="C20" s="134">
        <v>1</v>
      </c>
      <c r="D20" s="134" t="s">
        <v>270</v>
      </c>
      <c r="E20" s="134" t="s">
        <v>271</v>
      </c>
      <c r="F20" s="134" t="s">
        <v>272</v>
      </c>
      <c r="G20" s="134" t="s">
        <v>294</v>
      </c>
      <c r="H20" s="134" t="s">
        <v>274</v>
      </c>
      <c r="I20" s="134" t="s">
        <v>275</v>
      </c>
      <c r="J20" s="134" t="s">
        <v>276</v>
      </c>
      <c r="K20" s="134">
        <v>0</v>
      </c>
      <c r="L20" s="134" t="s">
        <v>282</v>
      </c>
      <c r="M20" s="134" t="s">
        <v>278</v>
      </c>
      <c r="N20" s="134" t="s">
        <v>279</v>
      </c>
      <c r="O20" s="134">
        <v>3.3980199999999998</v>
      </c>
      <c r="P20" s="134">
        <v>1</v>
      </c>
      <c r="Q20" s="134">
        <v>1699.16</v>
      </c>
      <c r="R20" s="134">
        <v>7527.89</v>
      </c>
      <c r="S20" s="134">
        <v>7527.89</v>
      </c>
      <c r="T20" s="134">
        <v>543.51499999999999</v>
      </c>
      <c r="U20" s="134">
        <v>543.51499999999999</v>
      </c>
      <c r="V20" s="134">
        <v>0.62906600000000001</v>
      </c>
      <c r="W20" s="134">
        <v>0.72324699999999997</v>
      </c>
      <c r="X20" s="134">
        <v>0.72324699999999997</v>
      </c>
      <c r="Y20" s="134">
        <v>565.09699999999998</v>
      </c>
      <c r="Z20" s="134">
        <v>565.09699999999998</v>
      </c>
      <c r="AA20" s="134">
        <v>-2.7936000000000001</v>
      </c>
      <c r="AB20" s="134">
        <v>-2.7936000000000001</v>
      </c>
      <c r="AC20" s="134">
        <v>1740.94</v>
      </c>
      <c r="AD20" s="134">
        <v>355.50599999999997</v>
      </c>
      <c r="AE20" s="134">
        <v>2.96116</v>
      </c>
      <c r="AF20" s="134">
        <v>0.37069000000000002</v>
      </c>
      <c r="AG20" s="134">
        <v>274.161</v>
      </c>
      <c r="AH20" s="134">
        <v>602.82100000000003</v>
      </c>
      <c r="AI20" s="134">
        <v>440.33600000000001</v>
      </c>
      <c r="AJ20" s="134">
        <v>859.63800000000003</v>
      </c>
      <c r="AK20" s="134">
        <v>284.935</v>
      </c>
      <c r="AL20" s="134">
        <v>427.49900000000002</v>
      </c>
      <c r="AM20" s="134">
        <v>137.60300000000001</v>
      </c>
      <c r="AN20" s="134">
        <v>0.73522299999999996</v>
      </c>
      <c r="AO20" s="134">
        <v>0.15301999999999999</v>
      </c>
      <c r="AP20" s="134">
        <v>-2.79379</v>
      </c>
    </row>
    <row r="21" spans="1:42" x14ac:dyDescent="0.25">
      <c r="A21" s="134" t="s">
        <v>295</v>
      </c>
      <c r="B21" s="134" t="s">
        <v>295</v>
      </c>
      <c r="C21" s="134">
        <v>1</v>
      </c>
      <c r="D21" s="134" t="s">
        <v>270</v>
      </c>
      <c r="E21" s="134" t="s">
        <v>271</v>
      </c>
      <c r="F21" s="134" t="s">
        <v>272</v>
      </c>
      <c r="G21" s="134" t="s">
        <v>296</v>
      </c>
      <c r="H21" s="134" t="s">
        <v>274</v>
      </c>
      <c r="I21" s="134" t="s">
        <v>275</v>
      </c>
      <c r="J21" s="134" t="s">
        <v>276</v>
      </c>
      <c r="K21" s="134">
        <v>0</v>
      </c>
      <c r="L21" s="134" t="s">
        <v>282</v>
      </c>
      <c r="M21" s="134" t="s">
        <v>278</v>
      </c>
      <c r="N21" s="134" t="s">
        <v>279</v>
      </c>
      <c r="O21" s="134">
        <v>3.1736800000000001</v>
      </c>
      <c r="P21" s="134">
        <v>1</v>
      </c>
      <c r="Q21" s="134">
        <v>1788.45</v>
      </c>
      <c r="R21" s="134">
        <v>6717.52</v>
      </c>
      <c r="S21" s="134">
        <v>6717.52</v>
      </c>
      <c r="T21" s="134">
        <v>864.43499999999995</v>
      </c>
      <c r="U21" s="134">
        <v>864.43499999999995</v>
      </c>
      <c r="V21" s="134">
        <v>0.50290100000000004</v>
      </c>
      <c r="W21" s="134">
        <v>0.57214299999999996</v>
      </c>
      <c r="X21" s="134">
        <v>0.57214299999999996</v>
      </c>
      <c r="Y21" s="134">
        <v>340.98899999999998</v>
      </c>
      <c r="Z21" s="134">
        <v>340.98899999999998</v>
      </c>
      <c r="AA21" s="134">
        <v>-6.8645300000000002</v>
      </c>
      <c r="AB21" s="134">
        <v>-6.8645300000000002</v>
      </c>
      <c r="AC21" s="134">
        <v>734.34500000000003</v>
      </c>
      <c r="AD21" s="134">
        <v>414.71600000000001</v>
      </c>
      <c r="AE21" s="134">
        <v>2.47506</v>
      </c>
      <c r="AF21" s="134">
        <v>0.32929799999999998</v>
      </c>
      <c r="AG21" s="134">
        <v>594.61300000000006</v>
      </c>
      <c r="AH21" s="134">
        <v>287.72500000000002</v>
      </c>
      <c r="AI21" s="134">
        <v>211.41900000000001</v>
      </c>
      <c r="AJ21" s="134">
        <v>1382.3</v>
      </c>
      <c r="AK21" s="134">
        <v>722.54100000000005</v>
      </c>
      <c r="AL21" s="134">
        <v>181.065</v>
      </c>
      <c r="AM21" s="134">
        <v>159.91800000000001</v>
      </c>
      <c r="AN21" s="134">
        <v>0.59385600000000005</v>
      </c>
      <c r="AO21" s="134">
        <v>0.128028</v>
      </c>
      <c r="AP21" s="134">
        <v>-6.8645199999999997</v>
      </c>
    </row>
    <row r="22" spans="1:42" s="137" customFormat="1" x14ac:dyDescent="0.25">
      <c r="A22" s="137" t="s">
        <v>297</v>
      </c>
      <c r="B22" s="137" t="s">
        <v>297</v>
      </c>
      <c r="C22" s="137">
        <v>1</v>
      </c>
      <c r="D22" s="137" t="s">
        <v>270</v>
      </c>
      <c r="E22" s="137" t="s">
        <v>271</v>
      </c>
      <c r="F22" s="137" t="s">
        <v>272</v>
      </c>
      <c r="G22" s="137" t="s">
        <v>298</v>
      </c>
      <c r="H22" s="137" t="s">
        <v>274</v>
      </c>
      <c r="I22" s="137" t="s">
        <v>275</v>
      </c>
      <c r="J22" s="137" t="s">
        <v>276</v>
      </c>
      <c r="K22" s="137">
        <v>0</v>
      </c>
      <c r="L22" s="137" t="s">
        <v>282</v>
      </c>
      <c r="M22" s="137" t="s">
        <v>278</v>
      </c>
      <c r="N22" s="137" t="s">
        <v>279</v>
      </c>
      <c r="O22" s="137">
        <v>3.2714099999999999</v>
      </c>
      <c r="P22" s="137">
        <v>1</v>
      </c>
      <c r="Q22" s="137">
        <v>1726.06</v>
      </c>
      <c r="R22" s="137">
        <v>6771.91</v>
      </c>
      <c r="S22" s="137">
        <v>6771.91</v>
      </c>
      <c r="T22" s="137">
        <v>553.14</v>
      </c>
      <c r="U22" s="137">
        <v>553.14</v>
      </c>
      <c r="V22" s="137">
        <v>0.48832700000000001</v>
      </c>
      <c r="W22" s="137">
        <v>0.57170799999999999</v>
      </c>
      <c r="X22" s="137">
        <v>0.57170799999999999</v>
      </c>
      <c r="Y22" s="137">
        <v>354.35300000000001</v>
      </c>
      <c r="Z22" s="137">
        <v>354.35300000000001</v>
      </c>
      <c r="AA22" s="137">
        <v>-2.7769300000000001</v>
      </c>
      <c r="AB22" s="137">
        <v>-2.7769300000000001</v>
      </c>
      <c r="AC22" s="137">
        <v>1031.98</v>
      </c>
      <c r="AD22" s="137">
        <v>272.86799999999999</v>
      </c>
      <c r="AE22" s="137">
        <v>2.6097600000000001</v>
      </c>
      <c r="AF22" s="137">
        <v>0.33196599999999998</v>
      </c>
      <c r="AG22" s="137">
        <v>283.39800000000002</v>
      </c>
      <c r="AH22" s="137">
        <v>386.07799999999997</v>
      </c>
      <c r="AI22" s="137">
        <v>270.04000000000002</v>
      </c>
      <c r="AJ22" s="137">
        <v>904.26</v>
      </c>
      <c r="AK22" s="137">
        <v>308.31799999999998</v>
      </c>
      <c r="AL22" s="137">
        <v>253.506</v>
      </c>
      <c r="AM22" s="137">
        <v>100.855</v>
      </c>
      <c r="AN22" s="137">
        <v>0.64376599999999995</v>
      </c>
      <c r="AO22" s="137">
        <v>0.127882</v>
      </c>
      <c r="AP22" s="137">
        <v>-2.77712</v>
      </c>
    </row>
    <row r="26" spans="1:42" x14ac:dyDescent="0.25">
      <c r="A26" s="134" t="s">
        <v>355</v>
      </c>
    </row>
    <row r="27" spans="1:42" x14ac:dyDescent="0.25">
      <c r="A27" s="134" t="s">
        <v>356</v>
      </c>
    </row>
    <row r="28" spans="1:42" x14ac:dyDescent="0.25">
      <c r="A28" s="134" t="s">
        <v>357</v>
      </c>
    </row>
    <row r="29" spans="1:42" x14ac:dyDescent="0.25">
      <c r="A29" s="134" t="s">
        <v>358</v>
      </c>
      <c r="B29" s="134" t="s">
        <v>359</v>
      </c>
      <c r="C29" s="134" t="s">
        <v>360</v>
      </c>
      <c r="D29" s="134" t="s">
        <v>361</v>
      </c>
      <c r="E29" s="134" t="s">
        <v>362</v>
      </c>
      <c r="F29" s="134" t="s">
        <v>363</v>
      </c>
      <c r="G29" s="134" t="s">
        <v>364</v>
      </c>
      <c r="H29" s="134" t="s">
        <v>365</v>
      </c>
      <c r="I29" s="134" t="s">
        <v>366</v>
      </c>
      <c r="J29" s="134" t="s">
        <v>367</v>
      </c>
      <c r="K29" s="135" t="s">
        <v>368</v>
      </c>
      <c r="L29" s="134" t="s">
        <v>369</v>
      </c>
      <c r="M29" s="134" t="s">
        <v>370</v>
      </c>
      <c r="N29" s="134" t="s">
        <v>371</v>
      </c>
      <c r="O29" s="134" t="s">
        <v>372</v>
      </c>
      <c r="P29" s="134" t="s">
        <v>373</v>
      </c>
      <c r="Q29" s="135" t="s">
        <v>374</v>
      </c>
      <c r="R29" s="136" t="s">
        <v>375</v>
      </c>
      <c r="S29" s="136" t="s">
        <v>376</v>
      </c>
      <c r="T29" s="136" t="s">
        <v>377</v>
      </c>
      <c r="U29" s="136" t="s">
        <v>378</v>
      </c>
      <c r="V29" s="136" t="s">
        <v>379</v>
      </c>
      <c r="W29" s="136" t="s">
        <v>380</v>
      </c>
      <c r="X29" s="136" t="s">
        <v>381</v>
      </c>
      <c r="Y29" s="136" t="s">
        <v>382</v>
      </c>
      <c r="Z29" s="134" t="s">
        <v>383</v>
      </c>
      <c r="AA29" s="134" t="s">
        <v>384</v>
      </c>
      <c r="AB29" s="134" t="s">
        <v>385</v>
      </c>
      <c r="AC29" s="134" t="s">
        <v>386</v>
      </c>
      <c r="AD29" s="134" t="s">
        <v>387</v>
      </c>
      <c r="AE29" s="134" t="s">
        <v>388</v>
      </c>
      <c r="AF29" s="134" t="s">
        <v>389</v>
      </c>
      <c r="AG29" s="134" t="s">
        <v>390</v>
      </c>
      <c r="AH29" s="134" t="s">
        <v>391</v>
      </c>
      <c r="AI29" s="134" t="s">
        <v>392</v>
      </c>
      <c r="AJ29" s="134" t="s">
        <v>393</v>
      </c>
      <c r="AK29" s="134" t="s">
        <v>394</v>
      </c>
      <c r="AL29" s="134" t="s">
        <v>395</v>
      </c>
      <c r="AM29" s="134" t="s">
        <v>396</v>
      </c>
      <c r="AN29" s="134" t="s">
        <v>397</v>
      </c>
      <c r="AO29" s="134" t="s">
        <v>398</v>
      </c>
    </row>
    <row r="30" spans="1:42" x14ac:dyDescent="0.25">
      <c r="A30" s="134" t="s">
        <v>399</v>
      </c>
      <c r="B30" s="134" t="s">
        <v>238</v>
      </c>
      <c r="C30" s="134" t="s">
        <v>400</v>
      </c>
      <c r="D30" s="138">
        <v>41537</v>
      </c>
      <c r="E30" s="134" t="s">
        <v>401</v>
      </c>
      <c r="F30" s="134" t="s">
        <v>402</v>
      </c>
      <c r="G30" s="134" t="s">
        <v>403</v>
      </c>
      <c r="H30" s="134" t="s">
        <v>404</v>
      </c>
      <c r="I30" s="134" t="s">
        <v>405</v>
      </c>
      <c r="J30" s="134" t="s">
        <v>184</v>
      </c>
      <c r="K30" s="134">
        <v>3.5</v>
      </c>
      <c r="L30" s="134">
        <v>1240</v>
      </c>
      <c r="M30" s="134" t="s">
        <v>406</v>
      </c>
      <c r="N30" s="134">
        <v>0</v>
      </c>
      <c r="O30" s="134">
        <v>0</v>
      </c>
      <c r="P30" s="134">
        <v>0</v>
      </c>
      <c r="Q30" s="134">
        <v>42.6</v>
      </c>
      <c r="R30" s="139">
        <v>-9.4600000000000004E-10</v>
      </c>
      <c r="S30" s="134">
        <v>-0.56399999999999995</v>
      </c>
      <c r="T30" s="134">
        <v>0</v>
      </c>
      <c r="U30" s="134">
        <v>0</v>
      </c>
      <c r="V30" s="134">
        <v>0</v>
      </c>
      <c r="W30" s="134">
        <v>13.7</v>
      </c>
      <c r="X30" s="139">
        <v>-1.8900000000000001E-7</v>
      </c>
      <c r="Y30" s="134">
        <v>-0.751</v>
      </c>
      <c r="AB30" s="134">
        <v>2</v>
      </c>
      <c r="AC30" s="134" t="s">
        <v>407</v>
      </c>
      <c r="AD30" s="134" t="s">
        <v>408</v>
      </c>
      <c r="AE30" s="134" t="s">
        <v>409</v>
      </c>
      <c r="AF30" s="134" t="s">
        <v>410</v>
      </c>
      <c r="AG30" s="134" t="s">
        <v>399</v>
      </c>
      <c r="AH30" s="134" t="s">
        <v>406</v>
      </c>
      <c r="AI30" s="134" t="s">
        <v>411</v>
      </c>
      <c r="AJ30" s="134" t="s">
        <v>412</v>
      </c>
      <c r="AK30" s="134" t="s">
        <v>413</v>
      </c>
      <c r="AL30" s="134" t="s">
        <v>414</v>
      </c>
      <c r="AM30" s="134" t="s">
        <v>415</v>
      </c>
      <c r="AN30" s="134" t="s">
        <v>277</v>
      </c>
      <c r="AO30" s="134" t="s">
        <v>416</v>
      </c>
    </row>
    <row r="31" spans="1:42" x14ac:dyDescent="0.25">
      <c r="A31" s="134" t="s">
        <v>399</v>
      </c>
      <c r="B31" s="134" t="s">
        <v>238</v>
      </c>
      <c r="C31" s="134" t="s">
        <v>400</v>
      </c>
      <c r="D31" s="138">
        <v>41537</v>
      </c>
      <c r="E31" s="134" t="s">
        <v>401</v>
      </c>
      <c r="F31" s="134" t="s">
        <v>402</v>
      </c>
      <c r="G31" s="134" t="s">
        <v>403</v>
      </c>
      <c r="H31" s="134" t="s">
        <v>404</v>
      </c>
      <c r="I31" s="134" t="s">
        <v>417</v>
      </c>
      <c r="J31" s="134" t="s">
        <v>184</v>
      </c>
      <c r="K31" s="134">
        <v>3.5</v>
      </c>
      <c r="L31" s="134">
        <v>1210</v>
      </c>
      <c r="M31" s="134" t="s">
        <v>406</v>
      </c>
      <c r="N31" s="134">
        <v>0</v>
      </c>
      <c r="O31" s="134">
        <v>0</v>
      </c>
      <c r="P31" s="134">
        <v>0</v>
      </c>
      <c r="Q31" s="134">
        <v>254</v>
      </c>
      <c r="R31" s="134">
        <v>7.3200000000000001E-2</v>
      </c>
      <c r="S31" s="134">
        <v>-0.53400000000000003</v>
      </c>
      <c r="T31" s="134">
        <v>0</v>
      </c>
      <c r="U31" s="134">
        <v>0</v>
      </c>
      <c r="V31" s="134">
        <v>0</v>
      </c>
      <c r="W31" s="134">
        <v>28.2</v>
      </c>
      <c r="X31" s="134">
        <v>3.29E-3</v>
      </c>
      <c r="Y31" s="134">
        <v>-0.76100000000000001</v>
      </c>
      <c r="AB31" s="134">
        <v>2</v>
      </c>
      <c r="AC31" s="134" t="s">
        <v>407</v>
      </c>
      <c r="AD31" s="134" t="s">
        <v>408</v>
      </c>
      <c r="AE31" s="134" t="s">
        <v>418</v>
      </c>
      <c r="AF31" s="134" t="s">
        <v>410</v>
      </c>
      <c r="AG31" s="134" t="s">
        <v>399</v>
      </c>
      <c r="AH31" s="134" t="s">
        <v>406</v>
      </c>
      <c r="AI31" s="134" t="s">
        <v>411</v>
      </c>
      <c r="AJ31" s="134" t="s">
        <v>412</v>
      </c>
      <c r="AK31" s="134" t="s">
        <v>413</v>
      </c>
      <c r="AL31" s="134" t="s">
        <v>414</v>
      </c>
      <c r="AM31" s="134" t="s">
        <v>415</v>
      </c>
      <c r="AN31" s="134" t="s">
        <v>277</v>
      </c>
      <c r="AO31" s="134" t="s">
        <v>416</v>
      </c>
    </row>
    <row r="32" spans="1:42" x14ac:dyDescent="0.25">
      <c r="A32" s="134" t="s">
        <v>399</v>
      </c>
      <c r="B32" s="134" t="s">
        <v>238</v>
      </c>
      <c r="C32" s="134" t="s">
        <v>400</v>
      </c>
      <c r="D32" s="138">
        <v>41537</v>
      </c>
      <c r="E32" s="134" t="s">
        <v>401</v>
      </c>
      <c r="F32" s="134" t="s">
        <v>402</v>
      </c>
      <c r="G32" s="134" t="s">
        <v>403</v>
      </c>
      <c r="H32" s="134" t="s">
        <v>404</v>
      </c>
      <c r="I32" s="134" t="s">
        <v>419</v>
      </c>
      <c r="J32" s="134" t="s">
        <v>184</v>
      </c>
      <c r="K32" s="134">
        <v>3.5</v>
      </c>
      <c r="L32" s="134">
        <v>1210</v>
      </c>
      <c r="M32" s="134" t="s">
        <v>406</v>
      </c>
      <c r="N32" s="134">
        <v>0</v>
      </c>
      <c r="O32" s="134">
        <v>0</v>
      </c>
      <c r="P32" s="134">
        <v>0</v>
      </c>
      <c r="Q32" s="134">
        <v>139</v>
      </c>
      <c r="R32" s="134">
        <v>3.0200000000000001E-2</v>
      </c>
      <c r="S32" s="134">
        <v>-0.44900000000000001</v>
      </c>
      <c r="T32" s="134">
        <v>0</v>
      </c>
      <c r="U32" s="134">
        <v>0</v>
      </c>
      <c r="V32" s="134">
        <v>0</v>
      </c>
      <c r="W32" s="134">
        <v>12.9</v>
      </c>
      <c r="X32" s="134">
        <v>1.0399999999999999E-4</v>
      </c>
      <c r="Y32" s="134">
        <v>-0.54500000000000004</v>
      </c>
      <c r="AB32" s="134">
        <v>2</v>
      </c>
      <c r="AC32" s="134" t="s">
        <v>407</v>
      </c>
      <c r="AD32" s="134" t="s">
        <v>408</v>
      </c>
      <c r="AE32" s="134" t="s">
        <v>420</v>
      </c>
      <c r="AF32" s="134" t="s">
        <v>410</v>
      </c>
      <c r="AG32" s="134" t="s">
        <v>399</v>
      </c>
      <c r="AH32" s="134" t="s">
        <v>406</v>
      </c>
      <c r="AI32" s="134" t="s">
        <v>411</v>
      </c>
      <c r="AJ32" s="134" t="s">
        <v>412</v>
      </c>
      <c r="AK32" s="134" t="s">
        <v>413</v>
      </c>
      <c r="AL32" s="134" t="s">
        <v>414</v>
      </c>
      <c r="AM32" s="134" t="s">
        <v>415</v>
      </c>
      <c r="AN32" s="134" t="s">
        <v>277</v>
      </c>
      <c r="AO32" s="134" t="s">
        <v>416</v>
      </c>
    </row>
    <row r="33" spans="1:41" x14ac:dyDescent="0.25">
      <c r="A33" s="134" t="s">
        <v>399</v>
      </c>
      <c r="B33" s="134" t="s">
        <v>238</v>
      </c>
      <c r="C33" s="134" t="s">
        <v>400</v>
      </c>
      <c r="D33" s="138">
        <v>41537</v>
      </c>
      <c r="E33" s="134" t="s">
        <v>401</v>
      </c>
      <c r="F33" s="134" t="s">
        <v>402</v>
      </c>
      <c r="G33" s="134" t="s">
        <v>403</v>
      </c>
      <c r="H33" s="134" t="s">
        <v>404</v>
      </c>
      <c r="I33" s="134" t="s">
        <v>421</v>
      </c>
      <c r="J33" s="134" t="s">
        <v>184</v>
      </c>
      <c r="K33" s="134">
        <v>3.5</v>
      </c>
      <c r="L33" s="134">
        <v>1220</v>
      </c>
      <c r="M33" s="134" t="s">
        <v>406</v>
      </c>
      <c r="N33" s="134">
        <v>0</v>
      </c>
      <c r="O33" s="134">
        <v>0</v>
      </c>
      <c r="P33" s="134">
        <v>0</v>
      </c>
      <c r="Q33" s="134">
        <v>289</v>
      </c>
      <c r="R33" s="134">
        <v>0.26600000000000001</v>
      </c>
      <c r="S33" s="134">
        <v>-0.379</v>
      </c>
      <c r="T33" s="134">
        <v>0</v>
      </c>
      <c r="U33" s="134">
        <v>0</v>
      </c>
      <c r="V33" s="134">
        <v>0</v>
      </c>
      <c r="W33" s="134">
        <v>24.8</v>
      </c>
      <c r="X33" s="134">
        <v>1.8599999999999998E-2</v>
      </c>
      <c r="Y33" s="134">
        <v>-0.51400000000000001</v>
      </c>
      <c r="AB33" s="134">
        <v>2</v>
      </c>
      <c r="AC33" s="134" t="s">
        <v>407</v>
      </c>
      <c r="AD33" s="134" t="s">
        <v>408</v>
      </c>
      <c r="AE33" s="134" t="s">
        <v>422</v>
      </c>
      <c r="AF33" s="134" t="s">
        <v>410</v>
      </c>
      <c r="AG33" s="134" t="s">
        <v>399</v>
      </c>
      <c r="AH33" s="134" t="s">
        <v>406</v>
      </c>
      <c r="AI33" s="134" t="s">
        <v>411</v>
      </c>
      <c r="AJ33" s="134" t="s">
        <v>412</v>
      </c>
      <c r="AK33" s="134" t="s">
        <v>413</v>
      </c>
      <c r="AL33" s="134" t="s">
        <v>414</v>
      </c>
      <c r="AM33" s="134" t="s">
        <v>415</v>
      </c>
      <c r="AN33" s="134" t="s">
        <v>277</v>
      </c>
      <c r="AO33" s="134" t="s">
        <v>416</v>
      </c>
    </row>
    <row r="34" spans="1:41" x14ac:dyDescent="0.25">
      <c r="A34" s="134" t="s">
        <v>399</v>
      </c>
      <c r="B34" s="134" t="s">
        <v>238</v>
      </c>
      <c r="C34" s="134" t="s">
        <v>400</v>
      </c>
      <c r="D34" s="138">
        <v>41537</v>
      </c>
      <c r="E34" s="134" t="s">
        <v>401</v>
      </c>
      <c r="F34" s="134" t="s">
        <v>402</v>
      </c>
      <c r="G34" s="134" t="s">
        <v>403</v>
      </c>
      <c r="H34" s="134" t="s">
        <v>404</v>
      </c>
      <c r="I34" s="134" t="s">
        <v>423</v>
      </c>
      <c r="J34" s="134" t="s">
        <v>184</v>
      </c>
      <c r="K34" s="134">
        <v>3.5</v>
      </c>
      <c r="L34" s="134">
        <v>1230</v>
      </c>
      <c r="M34" s="134" t="s">
        <v>406</v>
      </c>
      <c r="N34" s="134">
        <v>0</v>
      </c>
      <c r="O34" s="134">
        <v>0</v>
      </c>
      <c r="P34" s="134">
        <v>0</v>
      </c>
      <c r="Q34" s="134">
        <v>142</v>
      </c>
      <c r="R34" s="134">
        <v>8.3500000000000005E-2</v>
      </c>
      <c r="S34" s="134">
        <v>-0.58899999999999997</v>
      </c>
      <c r="T34" s="134">
        <v>0</v>
      </c>
      <c r="U34" s="134">
        <v>0</v>
      </c>
      <c r="V34" s="134">
        <v>0</v>
      </c>
      <c r="W34" s="134">
        <v>17.100000000000001</v>
      </c>
      <c r="X34" s="134">
        <v>2.5100000000000001E-3</v>
      </c>
      <c r="Y34" s="134">
        <v>-0.753</v>
      </c>
      <c r="AB34" s="134">
        <v>2</v>
      </c>
      <c r="AC34" s="134" t="s">
        <v>407</v>
      </c>
      <c r="AD34" s="134" t="s">
        <v>408</v>
      </c>
      <c r="AE34" s="134" t="s">
        <v>424</v>
      </c>
      <c r="AF34" s="134" t="s">
        <v>410</v>
      </c>
      <c r="AG34" s="134" t="s">
        <v>399</v>
      </c>
      <c r="AH34" s="134" t="s">
        <v>406</v>
      </c>
      <c r="AI34" s="134" t="s">
        <v>411</v>
      </c>
      <c r="AJ34" s="134" t="s">
        <v>412</v>
      </c>
      <c r="AK34" s="134" t="s">
        <v>413</v>
      </c>
      <c r="AL34" s="134" t="s">
        <v>414</v>
      </c>
      <c r="AM34" s="134" t="s">
        <v>415</v>
      </c>
      <c r="AN34" s="134" t="s">
        <v>277</v>
      </c>
      <c r="AO34" s="134" t="s">
        <v>416</v>
      </c>
    </row>
    <row r="35" spans="1:41" x14ac:dyDescent="0.25">
      <c r="A35" s="134" t="s">
        <v>399</v>
      </c>
      <c r="B35" s="134" t="s">
        <v>238</v>
      </c>
      <c r="C35" s="134" t="s">
        <v>400</v>
      </c>
      <c r="D35" s="138">
        <v>41537</v>
      </c>
      <c r="E35" s="134" t="s">
        <v>401</v>
      </c>
      <c r="F35" s="134" t="s">
        <v>402</v>
      </c>
      <c r="G35" s="134" t="s">
        <v>403</v>
      </c>
      <c r="H35" s="134" t="s">
        <v>404</v>
      </c>
      <c r="I35" s="134" t="s">
        <v>425</v>
      </c>
      <c r="J35" s="134" t="s">
        <v>184</v>
      </c>
      <c r="K35" s="134">
        <v>3.5</v>
      </c>
      <c r="L35" s="134">
        <v>1220</v>
      </c>
      <c r="M35" s="134" t="s">
        <v>406</v>
      </c>
      <c r="N35" s="134">
        <v>0</v>
      </c>
      <c r="O35" s="134">
        <v>0</v>
      </c>
      <c r="P35" s="134">
        <v>0</v>
      </c>
      <c r="Q35" s="134">
        <v>593</v>
      </c>
      <c r="R35" s="134">
        <v>0.38600000000000001</v>
      </c>
      <c r="S35" s="134">
        <v>-0.36899999999999999</v>
      </c>
      <c r="T35" s="134">
        <v>0</v>
      </c>
      <c r="U35" s="134">
        <v>0</v>
      </c>
      <c r="V35" s="134">
        <v>0</v>
      </c>
      <c r="W35" s="134">
        <v>60.1</v>
      </c>
      <c r="X35" s="134">
        <v>2.7E-2</v>
      </c>
      <c r="Y35" s="134">
        <v>-0.627</v>
      </c>
      <c r="AB35" s="134">
        <v>2</v>
      </c>
      <c r="AC35" s="134" t="s">
        <v>407</v>
      </c>
      <c r="AD35" s="134" t="s">
        <v>408</v>
      </c>
      <c r="AE35" s="134" t="s">
        <v>426</v>
      </c>
      <c r="AF35" s="134" t="s">
        <v>410</v>
      </c>
      <c r="AG35" s="134" t="s">
        <v>399</v>
      </c>
      <c r="AH35" s="134" t="s">
        <v>406</v>
      </c>
      <c r="AI35" s="134" t="s">
        <v>411</v>
      </c>
      <c r="AJ35" s="134" t="s">
        <v>412</v>
      </c>
      <c r="AK35" s="134" t="s">
        <v>413</v>
      </c>
      <c r="AL35" s="134" t="s">
        <v>414</v>
      </c>
      <c r="AM35" s="134" t="s">
        <v>415</v>
      </c>
      <c r="AN35" s="134" t="s">
        <v>277</v>
      </c>
      <c r="AO35" s="134" t="s">
        <v>416</v>
      </c>
    </row>
    <row r="36" spans="1:41" x14ac:dyDescent="0.25">
      <c r="A36" s="134" t="s">
        <v>399</v>
      </c>
      <c r="B36" s="134" t="s">
        <v>238</v>
      </c>
      <c r="C36" s="134" t="s">
        <v>400</v>
      </c>
      <c r="D36" s="138">
        <v>41537</v>
      </c>
      <c r="E36" s="134" t="s">
        <v>401</v>
      </c>
      <c r="F36" s="134" t="s">
        <v>402</v>
      </c>
      <c r="G36" s="134" t="s">
        <v>403</v>
      </c>
      <c r="H36" s="134" t="s">
        <v>404</v>
      </c>
      <c r="I36" s="134" t="s">
        <v>427</v>
      </c>
      <c r="J36" s="134" t="s">
        <v>184</v>
      </c>
      <c r="K36" s="134">
        <v>3.5</v>
      </c>
      <c r="L36" s="134">
        <v>1210</v>
      </c>
      <c r="M36" s="134" t="s">
        <v>406</v>
      </c>
      <c r="N36" s="134">
        <v>0</v>
      </c>
      <c r="O36" s="134">
        <v>0</v>
      </c>
      <c r="P36" s="134">
        <v>0</v>
      </c>
      <c r="Q36" s="134">
        <v>432</v>
      </c>
      <c r="R36" s="134">
        <v>0.42299999999999999</v>
      </c>
      <c r="S36" s="134">
        <v>-0.39700000000000002</v>
      </c>
      <c r="T36" s="134">
        <v>0</v>
      </c>
      <c r="U36" s="134">
        <v>0</v>
      </c>
      <c r="V36" s="134">
        <v>0</v>
      </c>
      <c r="W36" s="134">
        <v>34.6</v>
      </c>
      <c r="X36" s="134">
        <v>3.2899999999999999E-2</v>
      </c>
      <c r="Y36" s="134">
        <v>-0.56899999999999995</v>
      </c>
      <c r="AB36" s="134">
        <v>2</v>
      </c>
      <c r="AC36" s="134" t="s">
        <v>407</v>
      </c>
      <c r="AD36" s="134" t="s">
        <v>408</v>
      </c>
      <c r="AE36" s="134" t="s">
        <v>428</v>
      </c>
      <c r="AF36" s="134" t="s">
        <v>410</v>
      </c>
      <c r="AG36" s="134" t="s">
        <v>399</v>
      </c>
      <c r="AH36" s="134" t="s">
        <v>406</v>
      </c>
      <c r="AI36" s="134" t="s">
        <v>411</v>
      </c>
      <c r="AJ36" s="134" t="s">
        <v>412</v>
      </c>
      <c r="AK36" s="134" t="s">
        <v>413</v>
      </c>
      <c r="AL36" s="134" t="s">
        <v>414</v>
      </c>
      <c r="AM36" s="134" t="s">
        <v>415</v>
      </c>
      <c r="AN36" s="134" t="s">
        <v>277</v>
      </c>
      <c r="AO36" s="134" t="s">
        <v>416</v>
      </c>
    </row>
    <row r="37" spans="1:41" x14ac:dyDescent="0.25">
      <c r="A37" s="134" t="s">
        <v>399</v>
      </c>
      <c r="B37" s="134" t="s">
        <v>238</v>
      </c>
      <c r="C37" s="134" t="s">
        <v>400</v>
      </c>
      <c r="D37" s="138">
        <v>41537</v>
      </c>
      <c r="E37" s="134" t="s">
        <v>401</v>
      </c>
      <c r="F37" s="134" t="s">
        <v>402</v>
      </c>
      <c r="G37" s="134" t="s">
        <v>403</v>
      </c>
      <c r="H37" s="134" t="s">
        <v>404</v>
      </c>
      <c r="I37" s="134" t="s">
        <v>429</v>
      </c>
      <c r="J37" s="134" t="s">
        <v>184</v>
      </c>
      <c r="K37" s="134">
        <v>3.5</v>
      </c>
      <c r="L37" s="134">
        <v>1210</v>
      </c>
      <c r="M37" s="134" t="s">
        <v>406</v>
      </c>
      <c r="N37" s="134">
        <v>0</v>
      </c>
      <c r="O37" s="134">
        <v>0</v>
      </c>
      <c r="P37" s="134">
        <v>0</v>
      </c>
      <c r="Q37" s="134">
        <v>643</v>
      </c>
      <c r="R37" s="134">
        <v>0.53800000000000003</v>
      </c>
      <c r="S37" s="134">
        <v>-0.36199999999999999</v>
      </c>
      <c r="T37" s="134">
        <v>0</v>
      </c>
      <c r="U37" s="134">
        <v>0</v>
      </c>
      <c r="V37" s="134">
        <v>0</v>
      </c>
      <c r="W37" s="134">
        <v>54.9</v>
      </c>
      <c r="X37" s="134">
        <v>5.7599999999999998E-2</v>
      </c>
      <c r="Y37" s="134">
        <v>-0.54600000000000004</v>
      </c>
      <c r="AB37" s="134">
        <v>2</v>
      </c>
      <c r="AC37" s="134" t="s">
        <v>407</v>
      </c>
      <c r="AD37" s="134" t="s">
        <v>408</v>
      </c>
      <c r="AE37" s="134" t="s">
        <v>430</v>
      </c>
      <c r="AF37" s="134" t="s">
        <v>410</v>
      </c>
      <c r="AG37" s="134" t="s">
        <v>399</v>
      </c>
      <c r="AH37" s="134" t="s">
        <v>406</v>
      </c>
      <c r="AI37" s="134" t="s">
        <v>411</v>
      </c>
      <c r="AJ37" s="134" t="s">
        <v>412</v>
      </c>
      <c r="AK37" s="134" t="s">
        <v>413</v>
      </c>
      <c r="AL37" s="134" t="s">
        <v>414</v>
      </c>
      <c r="AM37" s="134" t="s">
        <v>415</v>
      </c>
      <c r="AN37" s="134" t="s">
        <v>277</v>
      </c>
      <c r="AO37" s="134" t="s">
        <v>416</v>
      </c>
    </row>
    <row r="38" spans="1:41" x14ac:dyDescent="0.25">
      <c r="A38" s="134" t="s">
        <v>399</v>
      </c>
      <c r="B38" s="134" t="s">
        <v>238</v>
      </c>
      <c r="C38" s="134" t="s">
        <v>400</v>
      </c>
      <c r="D38" s="138">
        <v>41537</v>
      </c>
      <c r="E38" s="134" t="s">
        <v>401</v>
      </c>
      <c r="F38" s="134" t="s">
        <v>402</v>
      </c>
      <c r="G38" s="134" t="s">
        <v>403</v>
      </c>
      <c r="H38" s="134" t="s">
        <v>404</v>
      </c>
      <c r="I38" s="134" t="s">
        <v>431</v>
      </c>
      <c r="J38" s="134" t="s">
        <v>184</v>
      </c>
      <c r="K38" s="134">
        <v>3.5</v>
      </c>
      <c r="L38" s="134">
        <v>1230</v>
      </c>
      <c r="M38" s="134" t="s">
        <v>406</v>
      </c>
      <c r="N38" s="134">
        <v>0</v>
      </c>
      <c r="O38" s="134">
        <v>0</v>
      </c>
      <c r="P38" s="134">
        <v>0</v>
      </c>
      <c r="Q38" s="134">
        <v>328</v>
      </c>
      <c r="R38" s="134">
        <v>0.39</v>
      </c>
      <c r="S38" s="134">
        <v>-0.504</v>
      </c>
      <c r="T38" s="134">
        <v>0</v>
      </c>
      <c r="U38" s="134">
        <v>0</v>
      </c>
      <c r="V38" s="134">
        <v>0</v>
      </c>
      <c r="W38" s="134">
        <v>28.5</v>
      </c>
      <c r="X38" s="134">
        <v>2.2499999999999999E-2</v>
      </c>
      <c r="Y38" s="134">
        <v>-0.92900000000000005</v>
      </c>
      <c r="AB38" s="134">
        <v>2</v>
      </c>
      <c r="AC38" s="134" t="s">
        <v>407</v>
      </c>
      <c r="AD38" s="134" t="s">
        <v>408</v>
      </c>
      <c r="AE38" s="134" t="s">
        <v>432</v>
      </c>
      <c r="AF38" s="134" t="s">
        <v>410</v>
      </c>
      <c r="AG38" s="134" t="s">
        <v>399</v>
      </c>
      <c r="AH38" s="134" t="s">
        <v>406</v>
      </c>
      <c r="AI38" s="134" t="s">
        <v>411</v>
      </c>
      <c r="AJ38" s="134" t="s">
        <v>412</v>
      </c>
      <c r="AK38" s="134" t="s">
        <v>413</v>
      </c>
      <c r="AL38" s="134" t="s">
        <v>414</v>
      </c>
      <c r="AM38" s="134" t="s">
        <v>415</v>
      </c>
      <c r="AN38" s="134" t="s">
        <v>277</v>
      </c>
      <c r="AO38" s="134" t="s">
        <v>416</v>
      </c>
    </row>
    <row r="39" spans="1:41" x14ac:dyDescent="0.25">
      <c r="A39" s="134" t="s">
        <v>399</v>
      </c>
      <c r="B39" s="134" t="s">
        <v>238</v>
      </c>
      <c r="C39" s="134" t="s">
        <v>400</v>
      </c>
      <c r="D39" s="138">
        <v>41537</v>
      </c>
      <c r="E39" s="134" t="s">
        <v>401</v>
      </c>
      <c r="F39" s="134" t="s">
        <v>402</v>
      </c>
      <c r="G39" s="134" t="s">
        <v>403</v>
      </c>
      <c r="H39" s="134" t="s">
        <v>404</v>
      </c>
      <c r="I39" s="134" t="s">
        <v>362</v>
      </c>
      <c r="J39" s="134" t="s">
        <v>184</v>
      </c>
      <c r="K39" s="134">
        <v>3.5</v>
      </c>
      <c r="L39" s="134">
        <v>1220</v>
      </c>
      <c r="M39" s="134" t="s">
        <v>406</v>
      </c>
      <c r="N39" s="134">
        <v>0</v>
      </c>
      <c r="O39" s="134">
        <v>0</v>
      </c>
      <c r="P39" s="134">
        <v>0</v>
      </c>
      <c r="Q39" s="134">
        <v>472</v>
      </c>
      <c r="R39" s="134">
        <v>0.35899999999999999</v>
      </c>
      <c r="S39" s="134">
        <v>-0.40500000000000003</v>
      </c>
      <c r="T39" s="134">
        <v>0</v>
      </c>
      <c r="U39" s="134">
        <v>0</v>
      </c>
      <c r="V39" s="134">
        <v>0</v>
      </c>
      <c r="W39" s="134">
        <v>43.7</v>
      </c>
      <c r="X39" s="134">
        <v>2.9000000000000001E-2</v>
      </c>
      <c r="Y39" s="134">
        <v>-0.61799999999999999</v>
      </c>
      <c r="AB39" s="134">
        <v>2</v>
      </c>
      <c r="AC39" s="134" t="s">
        <v>407</v>
      </c>
      <c r="AD39" s="134" t="s">
        <v>408</v>
      </c>
      <c r="AE39" s="134" t="s">
        <v>433</v>
      </c>
      <c r="AF39" s="134" t="s">
        <v>410</v>
      </c>
      <c r="AG39" s="134" t="s">
        <v>399</v>
      </c>
      <c r="AH39" s="134" t="s">
        <v>406</v>
      </c>
      <c r="AI39" s="134" t="s">
        <v>411</v>
      </c>
      <c r="AJ39" s="134" t="s">
        <v>412</v>
      </c>
      <c r="AK39" s="134" t="s">
        <v>413</v>
      </c>
      <c r="AL39" s="134" t="s">
        <v>414</v>
      </c>
      <c r="AM39" s="134" t="s">
        <v>415</v>
      </c>
      <c r="AN39" s="134" t="s">
        <v>277</v>
      </c>
      <c r="AO39" s="134" t="s">
        <v>416</v>
      </c>
    </row>
    <row r="40" spans="1:41" x14ac:dyDescent="0.25">
      <c r="A40" s="134" t="s">
        <v>399</v>
      </c>
      <c r="B40" s="134" t="s">
        <v>238</v>
      </c>
      <c r="C40" s="134" t="s">
        <v>400</v>
      </c>
      <c r="D40" s="138">
        <v>41537</v>
      </c>
      <c r="E40" s="134" t="s">
        <v>401</v>
      </c>
      <c r="F40" s="134" t="s">
        <v>434</v>
      </c>
      <c r="G40" s="134" t="s">
        <v>403</v>
      </c>
      <c r="H40" s="134" t="s">
        <v>404</v>
      </c>
      <c r="I40" s="134" t="s">
        <v>405</v>
      </c>
      <c r="J40" s="134" t="s">
        <v>184</v>
      </c>
      <c r="K40" s="134">
        <v>2.15</v>
      </c>
      <c r="L40" s="134">
        <v>1590</v>
      </c>
      <c r="M40" s="134" t="s">
        <v>406</v>
      </c>
      <c r="N40" s="134">
        <v>0</v>
      </c>
      <c r="O40" s="134">
        <v>0</v>
      </c>
      <c r="P40" s="134">
        <v>0</v>
      </c>
      <c r="Q40" s="134">
        <v>27.7</v>
      </c>
      <c r="R40" s="134">
        <v>1.05E-4</v>
      </c>
      <c r="S40" s="134">
        <v>-1.45</v>
      </c>
      <c r="T40" s="134">
        <v>0</v>
      </c>
      <c r="U40" s="134">
        <v>0</v>
      </c>
      <c r="V40" s="134">
        <v>0</v>
      </c>
      <c r="W40" s="134">
        <v>21.2</v>
      </c>
      <c r="X40" s="139">
        <v>8.92E-5</v>
      </c>
      <c r="Y40" s="134">
        <v>-0.78800000000000003</v>
      </c>
      <c r="AB40" s="134">
        <v>2</v>
      </c>
      <c r="AC40" s="134" t="s">
        <v>435</v>
      </c>
      <c r="AD40" s="134" t="s">
        <v>408</v>
      </c>
      <c r="AE40" s="134" t="s">
        <v>409</v>
      </c>
      <c r="AF40" s="134" t="s">
        <v>410</v>
      </c>
      <c r="AG40" s="134" t="s">
        <v>399</v>
      </c>
      <c r="AH40" s="134" t="s">
        <v>406</v>
      </c>
      <c r="AI40" s="134" t="s">
        <v>411</v>
      </c>
      <c r="AJ40" s="134" t="s">
        <v>412</v>
      </c>
      <c r="AK40" s="134" t="s">
        <v>413</v>
      </c>
      <c r="AL40" s="134" t="s">
        <v>414</v>
      </c>
      <c r="AM40" s="134" t="s">
        <v>415</v>
      </c>
      <c r="AN40" s="134" t="s">
        <v>277</v>
      </c>
      <c r="AO40" s="134" t="s">
        <v>416</v>
      </c>
    </row>
    <row r="41" spans="1:41" x14ac:dyDescent="0.25">
      <c r="A41" s="134" t="s">
        <v>399</v>
      </c>
      <c r="B41" s="134" t="s">
        <v>238</v>
      </c>
      <c r="C41" s="134" t="s">
        <v>400</v>
      </c>
      <c r="D41" s="138">
        <v>41537</v>
      </c>
      <c r="E41" s="134" t="s">
        <v>401</v>
      </c>
      <c r="F41" s="134" t="s">
        <v>434</v>
      </c>
      <c r="G41" s="134" t="s">
        <v>403</v>
      </c>
      <c r="H41" s="134" t="s">
        <v>404</v>
      </c>
      <c r="I41" s="134" t="s">
        <v>417</v>
      </c>
      <c r="J41" s="134" t="s">
        <v>184</v>
      </c>
      <c r="K41" s="134">
        <v>3.24</v>
      </c>
      <c r="L41" s="134">
        <v>1800</v>
      </c>
      <c r="M41" s="134" t="s">
        <v>406</v>
      </c>
      <c r="N41" s="134">
        <v>0</v>
      </c>
      <c r="O41" s="134">
        <v>0</v>
      </c>
      <c r="P41" s="134">
        <v>0</v>
      </c>
      <c r="Q41" s="134">
        <v>55</v>
      </c>
      <c r="R41" s="134">
        <v>2.16E-3</v>
      </c>
      <c r="S41" s="134">
        <v>-0.76800000000000002</v>
      </c>
      <c r="T41" s="134">
        <v>0</v>
      </c>
      <c r="U41" s="134">
        <v>0</v>
      </c>
      <c r="V41" s="134">
        <v>0</v>
      </c>
      <c r="W41" s="134">
        <v>21.4</v>
      </c>
      <c r="X41" s="134">
        <v>2.04E-4</v>
      </c>
      <c r="Y41" s="134">
        <v>-0.57799999999999996</v>
      </c>
      <c r="AB41" s="134">
        <v>2</v>
      </c>
      <c r="AC41" s="134" t="s">
        <v>435</v>
      </c>
      <c r="AD41" s="134" t="s">
        <v>408</v>
      </c>
      <c r="AE41" s="134" t="s">
        <v>418</v>
      </c>
      <c r="AF41" s="134" t="s">
        <v>410</v>
      </c>
      <c r="AG41" s="134" t="s">
        <v>399</v>
      </c>
      <c r="AH41" s="134" t="s">
        <v>406</v>
      </c>
      <c r="AI41" s="134" t="s">
        <v>411</v>
      </c>
      <c r="AJ41" s="134" t="s">
        <v>412</v>
      </c>
      <c r="AK41" s="134" t="s">
        <v>413</v>
      </c>
      <c r="AL41" s="134" t="s">
        <v>414</v>
      </c>
      <c r="AM41" s="134" t="s">
        <v>415</v>
      </c>
      <c r="AN41" s="134" t="s">
        <v>277</v>
      </c>
      <c r="AO41" s="134" t="s">
        <v>416</v>
      </c>
    </row>
    <row r="42" spans="1:41" x14ac:dyDescent="0.25">
      <c r="A42" s="134" t="s">
        <v>399</v>
      </c>
      <c r="B42" s="134" t="s">
        <v>238</v>
      </c>
      <c r="C42" s="134" t="s">
        <v>400</v>
      </c>
      <c r="D42" s="138">
        <v>41537</v>
      </c>
      <c r="E42" s="134" t="s">
        <v>401</v>
      </c>
      <c r="F42" s="134" t="s">
        <v>434</v>
      </c>
      <c r="G42" s="134" t="s">
        <v>403</v>
      </c>
      <c r="H42" s="134" t="s">
        <v>404</v>
      </c>
      <c r="I42" s="134" t="s">
        <v>419</v>
      </c>
      <c r="J42" s="134" t="s">
        <v>184</v>
      </c>
      <c r="K42" s="134">
        <v>2.91</v>
      </c>
      <c r="L42" s="134">
        <v>1840</v>
      </c>
      <c r="M42" s="134" t="s">
        <v>406</v>
      </c>
      <c r="N42" s="134">
        <v>0</v>
      </c>
      <c r="O42" s="134">
        <v>0</v>
      </c>
      <c r="P42" s="134">
        <v>0</v>
      </c>
      <c r="Q42" s="134">
        <v>31.5</v>
      </c>
      <c r="R42" s="134">
        <v>3.1100000000000002E-4</v>
      </c>
      <c r="S42" s="134">
        <v>-0.81499999999999995</v>
      </c>
      <c r="T42" s="134">
        <v>0</v>
      </c>
      <c r="U42" s="134">
        <v>0</v>
      </c>
      <c r="V42" s="134">
        <v>0</v>
      </c>
      <c r="W42" s="134">
        <v>14.6</v>
      </c>
      <c r="X42" s="139">
        <v>-1.7799999999999999E-5</v>
      </c>
      <c r="Y42" s="134">
        <v>-0.52700000000000002</v>
      </c>
      <c r="AB42" s="134">
        <v>2</v>
      </c>
      <c r="AC42" s="134" t="s">
        <v>435</v>
      </c>
      <c r="AD42" s="134" t="s">
        <v>408</v>
      </c>
      <c r="AE42" s="134" t="s">
        <v>420</v>
      </c>
      <c r="AF42" s="134" t="s">
        <v>410</v>
      </c>
      <c r="AG42" s="134" t="s">
        <v>399</v>
      </c>
      <c r="AH42" s="134" t="s">
        <v>406</v>
      </c>
      <c r="AI42" s="134" t="s">
        <v>411</v>
      </c>
      <c r="AJ42" s="134" t="s">
        <v>412</v>
      </c>
      <c r="AK42" s="134" t="s">
        <v>413</v>
      </c>
      <c r="AL42" s="134" t="s">
        <v>414</v>
      </c>
      <c r="AM42" s="134" t="s">
        <v>415</v>
      </c>
      <c r="AN42" s="134" t="s">
        <v>277</v>
      </c>
      <c r="AO42" s="134" t="s">
        <v>416</v>
      </c>
    </row>
    <row r="43" spans="1:41" x14ac:dyDescent="0.25">
      <c r="A43" s="134" t="s">
        <v>399</v>
      </c>
      <c r="B43" s="134" t="s">
        <v>238</v>
      </c>
      <c r="C43" s="134" t="s">
        <v>400</v>
      </c>
      <c r="D43" s="138">
        <v>41537</v>
      </c>
      <c r="E43" s="134" t="s">
        <v>401</v>
      </c>
      <c r="F43" s="134" t="s">
        <v>434</v>
      </c>
      <c r="G43" s="134" t="s">
        <v>403</v>
      </c>
      <c r="H43" s="134" t="s">
        <v>404</v>
      </c>
      <c r="I43" s="134" t="s">
        <v>421</v>
      </c>
      <c r="J43" s="134" t="s">
        <v>184</v>
      </c>
      <c r="K43" s="134">
        <v>2.83</v>
      </c>
      <c r="L43" s="134">
        <v>1810</v>
      </c>
      <c r="M43" s="134" t="s">
        <v>406</v>
      </c>
      <c r="N43" s="134">
        <v>0</v>
      </c>
      <c r="O43" s="134">
        <v>0</v>
      </c>
      <c r="P43" s="134">
        <v>0</v>
      </c>
      <c r="Q43" s="134">
        <v>80.900000000000006</v>
      </c>
      <c r="R43" s="134">
        <v>4.7300000000000002E-2</v>
      </c>
      <c r="S43" s="134">
        <v>-0.67100000000000004</v>
      </c>
      <c r="T43" s="134">
        <v>0</v>
      </c>
      <c r="U43" s="134">
        <v>0</v>
      </c>
      <c r="V43" s="134">
        <v>0</v>
      </c>
      <c r="W43" s="134">
        <v>24.8</v>
      </c>
      <c r="X43" s="134">
        <v>9.8300000000000002E-3</v>
      </c>
      <c r="Y43" s="134">
        <v>-0.45400000000000001</v>
      </c>
      <c r="AB43" s="134">
        <v>2</v>
      </c>
      <c r="AC43" s="134" t="s">
        <v>435</v>
      </c>
      <c r="AD43" s="134" t="s">
        <v>408</v>
      </c>
      <c r="AE43" s="134" t="s">
        <v>422</v>
      </c>
      <c r="AF43" s="134" t="s">
        <v>410</v>
      </c>
      <c r="AG43" s="134" t="s">
        <v>399</v>
      </c>
      <c r="AH43" s="134" t="s">
        <v>406</v>
      </c>
      <c r="AI43" s="134" t="s">
        <v>411</v>
      </c>
      <c r="AJ43" s="134" t="s">
        <v>412</v>
      </c>
      <c r="AK43" s="134" t="s">
        <v>413</v>
      </c>
      <c r="AL43" s="134" t="s">
        <v>414</v>
      </c>
      <c r="AM43" s="134" t="s">
        <v>415</v>
      </c>
      <c r="AN43" s="134" t="s">
        <v>277</v>
      </c>
      <c r="AO43" s="134" t="s">
        <v>416</v>
      </c>
    </row>
    <row r="44" spans="1:41" x14ac:dyDescent="0.25">
      <c r="A44" s="134" t="s">
        <v>399</v>
      </c>
      <c r="B44" s="134" t="s">
        <v>238</v>
      </c>
      <c r="C44" s="134" t="s">
        <v>400</v>
      </c>
      <c r="D44" s="138">
        <v>41537</v>
      </c>
      <c r="E44" s="134" t="s">
        <v>401</v>
      </c>
      <c r="F44" s="134" t="s">
        <v>434</v>
      </c>
      <c r="G44" s="134" t="s">
        <v>403</v>
      </c>
      <c r="H44" s="134" t="s">
        <v>404</v>
      </c>
      <c r="I44" s="134" t="s">
        <v>423</v>
      </c>
      <c r="J44" s="134" t="s">
        <v>184</v>
      </c>
      <c r="K44" s="134">
        <v>3.07</v>
      </c>
      <c r="L44" s="134">
        <v>1750</v>
      </c>
      <c r="M44" s="134" t="s">
        <v>406</v>
      </c>
      <c r="N44" s="134">
        <v>0</v>
      </c>
      <c r="O44" s="134">
        <v>0</v>
      </c>
      <c r="P44" s="134">
        <v>0</v>
      </c>
      <c r="Q44" s="134">
        <v>24.6</v>
      </c>
      <c r="R44" s="134">
        <v>9.41E-4</v>
      </c>
      <c r="S44" s="134">
        <v>-0.86299999999999999</v>
      </c>
      <c r="T44" s="134">
        <v>0</v>
      </c>
      <c r="U44" s="134">
        <v>0</v>
      </c>
      <c r="V44" s="134">
        <v>0</v>
      </c>
      <c r="W44" s="134">
        <v>14.2</v>
      </c>
      <c r="X44" s="139">
        <v>3.8399999999999998E-5</v>
      </c>
      <c r="Y44" s="134">
        <v>-0.57499999999999996</v>
      </c>
      <c r="AB44" s="134">
        <v>2</v>
      </c>
      <c r="AC44" s="134" t="s">
        <v>435</v>
      </c>
      <c r="AD44" s="134" t="s">
        <v>408</v>
      </c>
      <c r="AE44" s="134" t="s">
        <v>424</v>
      </c>
      <c r="AF44" s="134" t="s">
        <v>410</v>
      </c>
      <c r="AG44" s="134" t="s">
        <v>399</v>
      </c>
      <c r="AH44" s="134" t="s">
        <v>406</v>
      </c>
      <c r="AI44" s="134" t="s">
        <v>411</v>
      </c>
      <c r="AJ44" s="134" t="s">
        <v>412</v>
      </c>
      <c r="AK44" s="134" t="s">
        <v>413</v>
      </c>
      <c r="AL44" s="134" t="s">
        <v>414</v>
      </c>
      <c r="AM44" s="134" t="s">
        <v>415</v>
      </c>
      <c r="AN44" s="134" t="s">
        <v>277</v>
      </c>
      <c r="AO44" s="134" t="s">
        <v>416</v>
      </c>
    </row>
    <row r="45" spans="1:41" x14ac:dyDescent="0.25">
      <c r="A45" s="134" t="s">
        <v>399</v>
      </c>
      <c r="B45" s="134" t="s">
        <v>238</v>
      </c>
      <c r="C45" s="134" t="s">
        <v>400</v>
      </c>
      <c r="D45" s="138">
        <v>41537</v>
      </c>
      <c r="E45" s="134" t="s">
        <v>401</v>
      </c>
      <c r="F45" s="134" t="s">
        <v>434</v>
      </c>
      <c r="G45" s="134" t="s">
        <v>403</v>
      </c>
      <c r="H45" s="134" t="s">
        <v>404</v>
      </c>
      <c r="I45" s="134" t="s">
        <v>425</v>
      </c>
      <c r="J45" s="134" t="s">
        <v>184</v>
      </c>
      <c r="K45" s="134">
        <v>3.46</v>
      </c>
      <c r="L45" s="134">
        <v>1730</v>
      </c>
      <c r="M45" s="134" t="s">
        <v>406</v>
      </c>
      <c r="N45" s="134">
        <v>0</v>
      </c>
      <c r="O45" s="134">
        <v>0</v>
      </c>
      <c r="P45" s="134">
        <v>0</v>
      </c>
      <c r="Q45" s="134">
        <v>144</v>
      </c>
      <c r="R45" s="134">
        <v>9.0200000000000002E-2</v>
      </c>
      <c r="S45" s="134">
        <v>-0.71699999999999997</v>
      </c>
      <c r="T45" s="134">
        <v>0</v>
      </c>
      <c r="U45" s="134">
        <v>0</v>
      </c>
      <c r="V45" s="134">
        <v>0</v>
      </c>
      <c r="W45" s="134">
        <v>43.7</v>
      </c>
      <c r="X45" s="134">
        <v>1.7600000000000001E-2</v>
      </c>
      <c r="Y45" s="134">
        <v>-0.64700000000000002</v>
      </c>
      <c r="AB45" s="134">
        <v>2</v>
      </c>
      <c r="AC45" s="134" t="s">
        <v>435</v>
      </c>
      <c r="AD45" s="134" t="s">
        <v>408</v>
      </c>
      <c r="AE45" s="134" t="s">
        <v>426</v>
      </c>
      <c r="AF45" s="134" t="s">
        <v>410</v>
      </c>
      <c r="AG45" s="134" t="s">
        <v>399</v>
      </c>
      <c r="AH45" s="134" t="s">
        <v>406</v>
      </c>
      <c r="AI45" s="134" t="s">
        <v>411</v>
      </c>
      <c r="AJ45" s="134" t="s">
        <v>412</v>
      </c>
      <c r="AK45" s="134" t="s">
        <v>413</v>
      </c>
      <c r="AL45" s="134" t="s">
        <v>414</v>
      </c>
      <c r="AM45" s="134" t="s">
        <v>415</v>
      </c>
      <c r="AN45" s="134" t="s">
        <v>277</v>
      </c>
      <c r="AO45" s="134" t="s">
        <v>416</v>
      </c>
    </row>
    <row r="46" spans="1:41" x14ac:dyDescent="0.25">
      <c r="A46" s="134" t="s">
        <v>399</v>
      </c>
      <c r="B46" s="134" t="s">
        <v>238</v>
      </c>
      <c r="C46" s="134" t="s">
        <v>400</v>
      </c>
      <c r="D46" s="138">
        <v>41537</v>
      </c>
      <c r="E46" s="134" t="s">
        <v>401</v>
      </c>
      <c r="F46" s="134" t="s">
        <v>434</v>
      </c>
      <c r="G46" s="134" t="s">
        <v>403</v>
      </c>
      <c r="H46" s="134" t="s">
        <v>404</v>
      </c>
      <c r="I46" s="134" t="s">
        <v>427</v>
      </c>
      <c r="J46" s="134" t="s">
        <v>184</v>
      </c>
      <c r="K46" s="134">
        <v>3.28</v>
      </c>
      <c r="L46" s="134">
        <v>1710</v>
      </c>
      <c r="M46" s="134" t="s">
        <v>406</v>
      </c>
      <c r="N46" s="134">
        <v>0</v>
      </c>
      <c r="O46" s="134">
        <v>0</v>
      </c>
      <c r="P46" s="134">
        <v>0</v>
      </c>
      <c r="Q46" s="134">
        <v>101</v>
      </c>
      <c r="R46" s="134">
        <v>9.9900000000000003E-2</v>
      </c>
      <c r="S46" s="134">
        <v>-0.78700000000000003</v>
      </c>
      <c r="T46" s="134">
        <v>0</v>
      </c>
      <c r="U46" s="134">
        <v>0</v>
      </c>
      <c r="V46" s="134">
        <v>0</v>
      </c>
      <c r="W46" s="134">
        <v>27.7</v>
      </c>
      <c r="X46" s="134">
        <v>2.1399999999999999E-2</v>
      </c>
      <c r="Y46" s="134">
        <v>-0.68500000000000005</v>
      </c>
      <c r="AB46" s="134">
        <v>2</v>
      </c>
      <c r="AC46" s="134" t="s">
        <v>435</v>
      </c>
      <c r="AD46" s="134" t="s">
        <v>408</v>
      </c>
      <c r="AE46" s="134" t="s">
        <v>428</v>
      </c>
      <c r="AF46" s="134" t="s">
        <v>410</v>
      </c>
      <c r="AG46" s="134" t="s">
        <v>399</v>
      </c>
      <c r="AH46" s="134" t="s">
        <v>406</v>
      </c>
      <c r="AI46" s="134" t="s">
        <v>411</v>
      </c>
      <c r="AJ46" s="134" t="s">
        <v>412</v>
      </c>
      <c r="AK46" s="134" t="s">
        <v>413</v>
      </c>
      <c r="AL46" s="134" t="s">
        <v>414</v>
      </c>
      <c r="AM46" s="134" t="s">
        <v>415</v>
      </c>
      <c r="AN46" s="134" t="s">
        <v>277</v>
      </c>
      <c r="AO46" s="134" t="s">
        <v>416</v>
      </c>
    </row>
    <row r="47" spans="1:41" x14ac:dyDescent="0.25">
      <c r="A47" s="134" t="s">
        <v>399</v>
      </c>
      <c r="B47" s="134" t="s">
        <v>238</v>
      </c>
      <c r="C47" s="134" t="s">
        <v>400</v>
      </c>
      <c r="D47" s="138">
        <v>41537</v>
      </c>
      <c r="E47" s="134" t="s">
        <v>401</v>
      </c>
      <c r="F47" s="134" t="s">
        <v>434</v>
      </c>
      <c r="G47" s="134" t="s">
        <v>403</v>
      </c>
      <c r="H47" s="134" t="s">
        <v>404</v>
      </c>
      <c r="I47" s="134" t="s">
        <v>429</v>
      </c>
      <c r="J47" s="134" t="s">
        <v>184</v>
      </c>
      <c r="K47" s="134">
        <v>3.36</v>
      </c>
      <c r="L47" s="134">
        <v>1710</v>
      </c>
      <c r="M47" s="134" t="s">
        <v>406</v>
      </c>
      <c r="N47" s="134">
        <v>0</v>
      </c>
      <c r="O47" s="134">
        <v>0</v>
      </c>
      <c r="P47" s="134">
        <v>0</v>
      </c>
      <c r="Q47" s="134">
        <v>172</v>
      </c>
      <c r="R47" s="134">
        <v>0.14699999999999999</v>
      </c>
      <c r="S47" s="134">
        <v>-0.76600000000000001</v>
      </c>
      <c r="T47" s="134">
        <v>0</v>
      </c>
      <c r="U47" s="134">
        <v>0</v>
      </c>
      <c r="V47" s="134">
        <v>0</v>
      </c>
      <c r="W47" s="134">
        <v>45.7</v>
      </c>
      <c r="X47" s="134">
        <v>4.3099999999999999E-2</v>
      </c>
      <c r="Y47" s="134">
        <v>-0.67400000000000004</v>
      </c>
      <c r="AB47" s="134">
        <v>2</v>
      </c>
      <c r="AC47" s="134" t="s">
        <v>435</v>
      </c>
      <c r="AD47" s="134" t="s">
        <v>408</v>
      </c>
      <c r="AE47" s="134" t="s">
        <v>430</v>
      </c>
      <c r="AF47" s="134" t="s">
        <v>410</v>
      </c>
      <c r="AG47" s="134" t="s">
        <v>399</v>
      </c>
      <c r="AH47" s="134" t="s">
        <v>406</v>
      </c>
      <c r="AI47" s="134" t="s">
        <v>411</v>
      </c>
      <c r="AJ47" s="134" t="s">
        <v>412</v>
      </c>
      <c r="AK47" s="134" t="s">
        <v>413</v>
      </c>
      <c r="AL47" s="134" t="s">
        <v>414</v>
      </c>
      <c r="AM47" s="134" t="s">
        <v>415</v>
      </c>
      <c r="AN47" s="134" t="s">
        <v>277</v>
      </c>
      <c r="AO47" s="134" t="s">
        <v>416</v>
      </c>
    </row>
    <row r="48" spans="1:41" x14ac:dyDescent="0.25">
      <c r="A48" s="134" t="s">
        <v>399</v>
      </c>
      <c r="B48" s="134" t="s">
        <v>238</v>
      </c>
      <c r="C48" s="134" t="s">
        <v>400</v>
      </c>
      <c r="D48" s="138">
        <v>41537</v>
      </c>
      <c r="E48" s="134" t="s">
        <v>401</v>
      </c>
      <c r="F48" s="134" t="s">
        <v>434</v>
      </c>
      <c r="G48" s="134" t="s">
        <v>403</v>
      </c>
      <c r="H48" s="134" t="s">
        <v>404</v>
      </c>
      <c r="I48" s="134" t="s">
        <v>431</v>
      </c>
      <c r="J48" s="134" t="s">
        <v>184</v>
      </c>
      <c r="K48" s="134">
        <v>3.18</v>
      </c>
      <c r="L48" s="134">
        <v>1790</v>
      </c>
      <c r="M48" s="134" t="s">
        <v>406</v>
      </c>
      <c r="N48" s="134">
        <v>0</v>
      </c>
      <c r="O48" s="134">
        <v>0</v>
      </c>
      <c r="P48" s="134">
        <v>0</v>
      </c>
      <c r="Q48" s="134">
        <v>102</v>
      </c>
      <c r="R48" s="134">
        <v>0.14199999999999999</v>
      </c>
      <c r="S48" s="134">
        <v>-1.74</v>
      </c>
      <c r="T48" s="134">
        <v>0</v>
      </c>
      <c r="U48" s="134">
        <v>0</v>
      </c>
      <c r="V48" s="134">
        <v>0</v>
      </c>
      <c r="W48" s="134">
        <v>29.5</v>
      </c>
      <c r="X48" s="134">
        <v>2.9499999999999998E-2</v>
      </c>
      <c r="Y48" s="134">
        <v>-1.36</v>
      </c>
      <c r="AB48" s="134">
        <v>2</v>
      </c>
      <c r="AC48" s="134" t="s">
        <v>435</v>
      </c>
      <c r="AD48" s="134" t="s">
        <v>408</v>
      </c>
      <c r="AE48" s="134" t="s">
        <v>432</v>
      </c>
      <c r="AF48" s="134" t="s">
        <v>410</v>
      </c>
      <c r="AG48" s="134" t="s">
        <v>399</v>
      </c>
      <c r="AH48" s="134" t="s">
        <v>406</v>
      </c>
      <c r="AI48" s="134" t="s">
        <v>411</v>
      </c>
      <c r="AJ48" s="134" t="s">
        <v>412</v>
      </c>
      <c r="AK48" s="134" t="s">
        <v>413</v>
      </c>
      <c r="AL48" s="134" t="s">
        <v>414</v>
      </c>
      <c r="AM48" s="134" t="s">
        <v>415</v>
      </c>
      <c r="AN48" s="134" t="s">
        <v>277</v>
      </c>
      <c r="AO48" s="134" t="s">
        <v>416</v>
      </c>
    </row>
    <row r="49" spans="1:41" s="137" customFormat="1" x14ac:dyDescent="0.25">
      <c r="A49" s="137" t="s">
        <v>399</v>
      </c>
      <c r="B49" s="137" t="s">
        <v>238</v>
      </c>
      <c r="C49" s="137" t="s">
        <v>400</v>
      </c>
      <c r="D49" s="140">
        <v>41537</v>
      </c>
      <c r="E49" s="137" t="s">
        <v>401</v>
      </c>
      <c r="F49" s="137" t="s">
        <v>434</v>
      </c>
      <c r="G49" s="137" t="s">
        <v>403</v>
      </c>
      <c r="H49" s="137" t="s">
        <v>404</v>
      </c>
      <c r="I49" s="137" t="s">
        <v>362</v>
      </c>
      <c r="J49" s="137" t="s">
        <v>184</v>
      </c>
      <c r="K49" s="137">
        <v>3.24</v>
      </c>
      <c r="L49" s="137">
        <v>1740</v>
      </c>
      <c r="M49" s="137" t="s">
        <v>406</v>
      </c>
      <c r="N49" s="137">
        <v>0</v>
      </c>
      <c r="O49" s="137">
        <v>0</v>
      </c>
      <c r="P49" s="137">
        <v>0</v>
      </c>
      <c r="Q49" s="137">
        <v>112</v>
      </c>
      <c r="R49" s="137">
        <v>9.11E-2</v>
      </c>
      <c r="S49" s="137">
        <v>-0.78100000000000003</v>
      </c>
      <c r="T49" s="137">
        <v>0</v>
      </c>
      <c r="U49" s="137">
        <v>0</v>
      </c>
      <c r="V49" s="137">
        <v>0</v>
      </c>
      <c r="W49" s="137">
        <v>32</v>
      </c>
      <c r="X49" s="137">
        <v>2.1499999999999998E-2</v>
      </c>
      <c r="Y49" s="137">
        <v>-0.64900000000000002</v>
      </c>
      <c r="AB49" s="137">
        <v>2</v>
      </c>
      <c r="AC49" s="137" t="s">
        <v>435</v>
      </c>
      <c r="AD49" s="137" t="s">
        <v>408</v>
      </c>
      <c r="AE49" s="137" t="s">
        <v>433</v>
      </c>
      <c r="AF49" s="137" t="s">
        <v>410</v>
      </c>
      <c r="AG49" s="137" t="s">
        <v>399</v>
      </c>
      <c r="AH49" s="137" t="s">
        <v>406</v>
      </c>
      <c r="AI49" s="137" t="s">
        <v>411</v>
      </c>
      <c r="AJ49" s="137" t="s">
        <v>412</v>
      </c>
      <c r="AK49" s="137" t="s">
        <v>413</v>
      </c>
      <c r="AL49" s="137" t="s">
        <v>414</v>
      </c>
      <c r="AM49" s="137" t="s">
        <v>415</v>
      </c>
      <c r="AN49" s="137" t="s">
        <v>277</v>
      </c>
      <c r="AO49" s="137" t="s">
        <v>416</v>
      </c>
    </row>
    <row r="53" spans="1:41" x14ac:dyDescent="0.25">
      <c r="B53" s="141" t="s">
        <v>436</v>
      </c>
      <c r="C53" s="142"/>
      <c r="D53" s="142"/>
      <c r="E53" s="143"/>
    </row>
    <row r="54" spans="1:41" ht="30" x14ac:dyDescent="0.25">
      <c r="B54" s="144" t="s">
        <v>7</v>
      </c>
      <c r="C54" s="145" t="s">
        <v>9</v>
      </c>
      <c r="D54" s="146" t="s">
        <v>437</v>
      </c>
      <c r="E54" s="147" t="s">
        <v>208</v>
      </c>
    </row>
    <row r="55" spans="1:41" x14ac:dyDescent="0.25">
      <c r="B55" s="148" t="s">
        <v>402</v>
      </c>
      <c r="C55" s="149" t="s">
        <v>405</v>
      </c>
      <c r="D55" s="150">
        <f>K30/O3</f>
        <v>1.0004030195021423</v>
      </c>
      <c r="E55" s="151">
        <f t="shared" ref="E55:E74" si="0">Q30*K30/Y3</f>
        <v>0.53395120309125876</v>
      </c>
      <c r="F55" s="152"/>
      <c r="J55" s="152"/>
      <c r="K55" s="153"/>
    </row>
    <row r="56" spans="1:41" x14ac:dyDescent="0.25">
      <c r="B56" s="154" t="s">
        <v>402</v>
      </c>
      <c r="C56" s="155" t="s">
        <v>417</v>
      </c>
      <c r="D56" s="156">
        <f t="shared" ref="D56:D74" si="1">K31/O4</f>
        <v>1.0006804627146459</v>
      </c>
      <c r="E56" s="157">
        <f t="shared" si="0"/>
        <v>0.86366859996308287</v>
      </c>
      <c r="F56" s="152"/>
      <c r="J56" s="152"/>
      <c r="K56" s="153"/>
    </row>
    <row r="57" spans="1:41" x14ac:dyDescent="0.25">
      <c r="B57" s="154" t="s">
        <v>402</v>
      </c>
      <c r="C57" s="155" t="s">
        <v>419</v>
      </c>
      <c r="D57" s="156">
        <f t="shared" si="1"/>
        <v>1.000726241329422</v>
      </c>
      <c r="E57" s="157">
        <f t="shared" si="0"/>
        <v>0.78717734223687819</v>
      </c>
      <c r="F57" s="152"/>
      <c r="J57" s="152"/>
      <c r="K57" s="153"/>
    </row>
    <row r="58" spans="1:41" x14ac:dyDescent="0.25">
      <c r="B58" s="154" t="s">
        <v>402</v>
      </c>
      <c r="C58" s="155" t="s">
        <v>421</v>
      </c>
      <c r="D58" s="156">
        <f t="shared" si="1"/>
        <v>1.0006432706740047</v>
      </c>
      <c r="E58" s="157">
        <f t="shared" si="0"/>
        <v>0.85992161663563638</v>
      </c>
      <c r="F58" s="152"/>
      <c r="J58" s="152"/>
      <c r="K58" s="153"/>
    </row>
    <row r="59" spans="1:41" x14ac:dyDescent="0.25">
      <c r="B59" s="154" t="s">
        <v>402</v>
      </c>
      <c r="C59" s="155" t="s">
        <v>423</v>
      </c>
      <c r="D59" s="156">
        <f t="shared" si="1"/>
        <v>1.0005431519967982</v>
      </c>
      <c r="E59" s="157">
        <f t="shared" si="0"/>
        <v>0.69211765721654506</v>
      </c>
      <c r="F59" s="152"/>
      <c r="J59" s="152"/>
      <c r="K59" s="153"/>
    </row>
    <row r="60" spans="1:41" x14ac:dyDescent="0.25">
      <c r="B60" s="154" t="s">
        <v>402</v>
      </c>
      <c r="C60" s="155" t="s">
        <v>425</v>
      </c>
      <c r="D60" s="156">
        <f t="shared" si="1"/>
        <v>1.0006003602161297</v>
      </c>
      <c r="E60" s="157">
        <f t="shared" si="0"/>
        <v>1.0019454783318127</v>
      </c>
      <c r="F60" s="152"/>
      <c r="J60" s="152"/>
      <c r="K60" s="153"/>
    </row>
    <row r="61" spans="1:41" x14ac:dyDescent="0.25">
      <c r="B61" s="154" t="s">
        <v>402</v>
      </c>
      <c r="C61" s="155" t="s">
        <v>427</v>
      </c>
      <c r="D61" s="156">
        <f t="shared" si="1"/>
        <v>1.0006690187153697</v>
      </c>
      <c r="E61" s="157">
        <f t="shared" si="0"/>
        <v>0.90656178050652347</v>
      </c>
      <c r="F61" s="152"/>
      <c r="J61" s="152"/>
      <c r="K61" s="153"/>
    </row>
    <row r="62" spans="1:41" x14ac:dyDescent="0.25">
      <c r="B62" s="154" t="s">
        <v>402</v>
      </c>
      <c r="C62" s="155" t="s">
        <v>429</v>
      </c>
      <c r="D62" s="156">
        <f t="shared" si="1"/>
        <v>1.0007348252859958</v>
      </c>
      <c r="E62" s="157">
        <f t="shared" si="0"/>
        <v>0.89271901465717296</v>
      </c>
      <c r="F62" s="152"/>
      <c r="J62" s="152"/>
      <c r="K62" s="153"/>
    </row>
    <row r="63" spans="1:41" x14ac:dyDescent="0.25">
      <c r="B63" s="154" t="s">
        <v>402</v>
      </c>
      <c r="C63" s="155" t="s">
        <v>431</v>
      </c>
      <c r="D63" s="156">
        <f t="shared" si="1"/>
        <v>1.0005517328126654</v>
      </c>
      <c r="E63" s="157">
        <f t="shared" si="0"/>
        <v>0.85964176600970466</v>
      </c>
      <c r="F63" s="152"/>
      <c r="J63" s="152"/>
      <c r="K63" s="153"/>
    </row>
    <row r="64" spans="1:41" x14ac:dyDescent="0.25">
      <c r="B64" s="154" t="s">
        <v>402</v>
      </c>
      <c r="C64" s="155" t="s">
        <v>362</v>
      </c>
      <c r="D64" s="156">
        <f t="shared" si="1"/>
        <v>1.000654714084358</v>
      </c>
      <c r="E64" s="157">
        <f t="shared" si="0"/>
        <v>0.92967241990579463</v>
      </c>
      <c r="F64" s="152"/>
      <c r="J64" s="152"/>
      <c r="K64" s="153"/>
    </row>
    <row r="65" spans="2:11" x14ac:dyDescent="0.25">
      <c r="B65" s="154" t="s">
        <v>434</v>
      </c>
      <c r="C65" s="155" t="s">
        <v>405</v>
      </c>
      <c r="D65" s="156">
        <f t="shared" si="1"/>
        <v>1.0027049715511611</v>
      </c>
      <c r="E65" s="157">
        <f t="shared" si="0"/>
        <v>0.8860557982313102</v>
      </c>
      <c r="F65" s="152"/>
      <c r="J65" s="152"/>
      <c r="K65" s="153"/>
    </row>
    <row r="66" spans="2:11" x14ac:dyDescent="0.25">
      <c r="B66" s="154" t="s">
        <v>434</v>
      </c>
      <c r="C66" s="155" t="s">
        <v>417</v>
      </c>
      <c r="D66" s="156">
        <f t="shared" si="1"/>
        <v>0.98665278044234939</v>
      </c>
      <c r="E66" s="157">
        <f t="shared" si="0"/>
        <v>1.069698479491443</v>
      </c>
      <c r="F66" s="152"/>
      <c r="J66" s="152"/>
      <c r="K66" s="153"/>
    </row>
    <row r="67" spans="2:11" x14ac:dyDescent="0.25">
      <c r="B67" s="154" t="s">
        <v>434</v>
      </c>
      <c r="C67" s="155" t="s">
        <v>419</v>
      </c>
      <c r="D67" s="156">
        <f t="shared" si="1"/>
        <v>1.0032856743907024</v>
      </c>
      <c r="E67" s="157">
        <f t="shared" si="0"/>
        <v>1.0216364238211311</v>
      </c>
      <c r="F67" s="152"/>
      <c r="J67" s="152"/>
      <c r="K67" s="153"/>
    </row>
    <row r="68" spans="2:11" x14ac:dyDescent="0.25">
      <c r="B68" s="154" t="s">
        <v>434</v>
      </c>
      <c r="C68" s="155" t="s">
        <v>421</v>
      </c>
      <c r="D68" s="156">
        <f t="shared" si="1"/>
        <v>1.0056322513014586</v>
      </c>
      <c r="E68" s="157">
        <f t="shared" si="0"/>
        <v>1.0909043260319533</v>
      </c>
      <c r="F68" s="152"/>
      <c r="J68" s="152"/>
      <c r="K68" s="153"/>
    </row>
    <row r="69" spans="2:11" x14ac:dyDescent="0.25">
      <c r="B69" s="154" t="s">
        <v>434</v>
      </c>
      <c r="C69" s="155" t="s">
        <v>423</v>
      </c>
      <c r="D69" s="156">
        <f t="shared" si="1"/>
        <v>1.0030811254112797</v>
      </c>
      <c r="E69" s="157">
        <f t="shared" si="0"/>
        <v>1.0368360862121753</v>
      </c>
      <c r="F69" s="152"/>
      <c r="J69" s="152"/>
      <c r="K69" s="153"/>
    </row>
    <row r="70" spans="2:11" x14ac:dyDescent="0.25">
      <c r="B70" s="154" t="s">
        <v>434</v>
      </c>
      <c r="C70" s="155" t="s">
        <v>425</v>
      </c>
      <c r="D70" s="156">
        <f t="shared" si="1"/>
        <v>0.98474499089253187</v>
      </c>
      <c r="E70" s="157">
        <f t="shared" si="0"/>
        <v>1.057425793005675</v>
      </c>
      <c r="F70" s="152"/>
      <c r="J70" s="152"/>
      <c r="K70" s="153"/>
    </row>
    <row r="71" spans="2:11" x14ac:dyDescent="0.25">
      <c r="B71" s="154" t="s">
        <v>434</v>
      </c>
      <c r="C71" s="155" t="s">
        <v>427</v>
      </c>
      <c r="D71" s="156">
        <f t="shared" si="1"/>
        <v>0.98682528077886988</v>
      </c>
      <c r="E71" s="157">
        <f t="shared" si="0"/>
        <v>1.0312474707541355</v>
      </c>
      <c r="F71" s="152"/>
      <c r="J71" s="152"/>
      <c r="K71" s="153"/>
    </row>
    <row r="72" spans="2:11" x14ac:dyDescent="0.25">
      <c r="B72" s="154" t="s">
        <v>434</v>
      </c>
      <c r="C72" s="155" t="s">
        <v>429</v>
      </c>
      <c r="D72" s="156">
        <f t="shared" si="1"/>
        <v>0.98881113118816255</v>
      </c>
      <c r="E72" s="157">
        <f t="shared" si="0"/>
        <v>1.0226916794815757</v>
      </c>
      <c r="F72" s="152"/>
      <c r="J72" s="152"/>
      <c r="K72" s="153"/>
    </row>
    <row r="73" spans="2:11" x14ac:dyDescent="0.25">
      <c r="B73" s="154" t="s">
        <v>434</v>
      </c>
      <c r="C73" s="155" t="s">
        <v>431</v>
      </c>
      <c r="D73" s="156">
        <f t="shared" si="1"/>
        <v>1.0019913790930404</v>
      </c>
      <c r="E73" s="157">
        <f t="shared" si="0"/>
        <v>0.95123303097753897</v>
      </c>
      <c r="F73" s="152"/>
      <c r="J73" s="152"/>
      <c r="K73" s="153"/>
    </row>
    <row r="74" spans="2:11" x14ac:dyDescent="0.25">
      <c r="B74" s="158" t="s">
        <v>434</v>
      </c>
      <c r="C74" s="159" t="s">
        <v>362</v>
      </c>
      <c r="D74" s="160">
        <f t="shared" si="1"/>
        <v>0.990398635450769</v>
      </c>
      <c r="E74" s="161">
        <f t="shared" si="0"/>
        <v>1.0240635750226468</v>
      </c>
      <c r="F74" s="152"/>
      <c r="J74" s="152"/>
      <c r="K74" s="15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I41" sqref="I41"/>
    </sheetView>
  </sheetViews>
  <sheetFormatPr defaultRowHeight="12.75" x14ac:dyDescent="0.2"/>
  <cols>
    <col min="1" max="1" width="11.140625" bestFit="1" customWidth="1"/>
    <col min="2" max="2" width="26.5703125" bestFit="1" customWidth="1"/>
  </cols>
  <sheetData>
    <row r="1" spans="1:2" x14ac:dyDescent="0.2">
      <c r="A1" s="175" t="s">
        <v>225</v>
      </c>
      <c r="B1" s="175"/>
    </row>
    <row r="2" spans="1:2" ht="13.5" thickBot="1" x14ac:dyDescent="0.25">
      <c r="A2" s="13" t="s">
        <v>172</v>
      </c>
      <c r="B2" s="13" t="s">
        <v>173</v>
      </c>
    </row>
    <row r="3" spans="1:2" x14ac:dyDescent="0.2">
      <c r="A3" s="14" t="s">
        <v>174</v>
      </c>
      <c r="B3" s="14" t="s">
        <v>175</v>
      </c>
    </row>
    <row r="4" spans="1:2" x14ac:dyDescent="0.2">
      <c r="A4" s="14" t="s">
        <v>176</v>
      </c>
      <c r="B4" s="14" t="s">
        <v>177</v>
      </c>
    </row>
    <row r="5" spans="1:2" x14ac:dyDescent="0.2">
      <c r="A5" s="14" t="s">
        <v>178</v>
      </c>
      <c r="B5" s="14" t="s">
        <v>179</v>
      </c>
    </row>
    <row r="6" spans="1:2" x14ac:dyDescent="0.2">
      <c r="A6" s="14" t="s">
        <v>180</v>
      </c>
      <c r="B6" s="14" t="s">
        <v>181</v>
      </c>
    </row>
    <row r="7" spans="1:2" x14ac:dyDescent="0.2">
      <c r="A7" s="14" t="s">
        <v>182</v>
      </c>
      <c r="B7" s="14" t="s">
        <v>183</v>
      </c>
    </row>
    <row r="8" spans="1:2" x14ac:dyDescent="0.2">
      <c r="A8" s="14" t="s">
        <v>184</v>
      </c>
      <c r="B8" s="14" t="s">
        <v>185</v>
      </c>
    </row>
    <row r="9" spans="1:2" x14ac:dyDescent="0.2">
      <c r="A9" s="14" t="s">
        <v>186</v>
      </c>
      <c r="B9" s="14" t="s">
        <v>187</v>
      </c>
    </row>
    <row r="10" spans="1:2" x14ac:dyDescent="0.2">
      <c r="A10" s="14" t="s">
        <v>188</v>
      </c>
      <c r="B10" s="14" t="s">
        <v>189</v>
      </c>
    </row>
    <row r="11" spans="1:2" x14ac:dyDescent="0.2">
      <c r="A11" s="14" t="s">
        <v>190</v>
      </c>
      <c r="B11" s="14" t="s">
        <v>191</v>
      </c>
    </row>
    <row r="12" spans="1:2" x14ac:dyDescent="0.2">
      <c r="A12" s="14" t="s">
        <v>192</v>
      </c>
      <c r="B12" s="14" t="s">
        <v>193</v>
      </c>
    </row>
    <row r="13" spans="1:2" x14ac:dyDescent="0.2">
      <c r="A13" s="14" t="s">
        <v>194</v>
      </c>
      <c r="B13" s="14" t="s">
        <v>195</v>
      </c>
    </row>
    <row r="14" spans="1:2" x14ac:dyDescent="0.2">
      <c r="A14" s="14" t="s">
        <v>196</v>
      </c>
      <c r="B14" s="14" t="s">
        <v>197</v>
      </c>
    </row>
    <row r="15" spans="1:2" x14ac:dyDescent="0.2">
      <c r="A15" s="14" t="s">
        <v>198</v>
      </c>
      <c r="B15" s="14" t="s">
        <v>199</v>
      </c>
    </row>
    <row r="16" spans="1:2" x14ac:dyDescent="0.2">
      <c r="A16" s="14" t="s">
        <v>200</v>
      </c>
      <c r="B16" s="14" t="s">
        <v>201</v>
      </c>
    </row>
    <row r="17" spans="1:2" x14ac:dyDescent="0.2">
      <c r="A17" s="14" t="s">
        <v>202</v>
      </c>
      <c r="B17" s="14" t="s">
        <v>203</v>
      </c>
    </row>
    <row r="18" spans="1:2" x14ac:dyDescent="0.2">
      <c r="A18" s="14" t="s">
        <v>204</v>
      </c>
      <c r="B18" s="14" t="s">
        <v>205</v>
      </c>
    </row>
    <row r="19" spans="1:2" x14ac:dyDescent="0.2">
      <c r="A19" s="14" t="s">
        <v>206</v>
      </c>
      <c r="B19" s="14" t="s">
        <v>207</v>
      </c>
    </row>
    <row r="20" spans="1:2" x14ac:dyDescent="0.2">
      <c r="A20" s="15" t="s">
        <v>208</v>
      </c>
      <c r="B20" s="15" t="s">
        <v>209</v>
      </c>
    </row>
    <row r="21" spans="1:2" x14ac:dyDescent="0.2">
      <c r="A21" s="15" t="s">
        <v>210</v>
      </c>
      <c r="B21" s="15" t="s">
        <v>211</v>
      </c>
    </row>
    <row r="22" spans="1:2" x14ac:dyDescent="0.2">
      <c r="A22" s="15" t="s">
        <v>212</v>
      </c>
      <c r="B22" s="15" t="s">
        <v>212</v>
      </c>
    </row>
    <row r="23" spans="1:2" x14ac:dyDescent="0.2">
      <c r="A23" s="15" t="s">
        <v>213</v>
      </c>
      <c r="B23" s="15" t="s">
        <v>214</v>
      </c>
    </row>
    <row r="24" spans="1:2" x14ac:dyDescent="0.2">
      <c r="A24" s="15" t="s">
        <v>215</v>
      </c>
      <c r="B24" s="15" t="s">
        <v>216</v>
      </c>
    </row>
    <row r="25" spans="1:2" x14ac:dyDescent="0.2">
      <c r="A25" s="15" t="s">
        <v>217</v>
      </c>
      <c r="B25" s="15" t="s">
        <v>218</v>
      </c>
    </row>
    <row r="26" spans="1:2" x14ac:dyDescent="0.2">
      <c r="A26" s="15" t="s">
        <v>219</v>
      </c>
      <c r="B26" s="15" t="s">
        <v>220</v>
      </c>
    </row>
    <row r="27" spans="1:2" x14ac:dyDescent="0.2">
      <c r="A27" s="15" t="s">
        <v>221</v>
      </c>
      <c r="B27" s="15" t="s">
        <v>222</v>
      </c>
    </row>
    <row r="28" spans="1:2" x14ac:dyDescent="0.2">
      <c r="A28" s="15" t="s">
        <v>223</v>
      </c>
      <c r="B28" s="15" t="s">
        <v>224</v>
      </c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0" ma:contentTypeDescription="Create a new document." ma:contentTypeScope="" ma:versionID="e67765d894ab95213aa3675bef19a04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3DBFCF7-B5CE-4E32-82CE-3F0BCB0D7AAC}">
  <ds:schemaRefs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CA9ADE0-E863-4906-82CF-4C8948276C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23AB9B-30A6-4740-9A2A-790619BFB9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18</vt:i4>
      </vt:variant>
    </vt:vector>
  </HeadingPairs>
  <TitlesOfParts>
    <vt:vector size="23" baseType="lpstr">
      <vt:lpstr>Drop down</vt:lpstr>
      <vt:lpstr>WP Planning Template</vt:lpstr>
      <vt:lpstr>Calculations</vt:lpstr>
      <vt:lpstr>DEER2008to2014Adj</vt:lpstr>
      <vt:lpstr>Unit definitions</vt:lpstr>
      <vt:lpstr>Average_AC_tonnage_MFM</vt:lpstr>
      <vt:lpstr>Average_AC_tonnage_MFM11</vt:lpstr>
      <vt:lpstr>Average_AC_tonnage_MFM12</vt:lpstr>
      <vt:lpstr>Average_AC_tonnage_MFM13</vt:lpstr>
      <vt:lpstr>Average_AC_tonnage_MFMave</vt:lpstr>
      <vt:lpstr>Average_EER_of_existing_units_at_peak</vt:lpstr>
      <vt:lpstr>Base___Annual_End_Use__Elec_Cooling__kW</vt:lpstr>
      <vt:lpstr>Base___Annual_End_Use__Elec_Cooling__kWh</vt:lpstr>
      <vt:lpstr>Base___Annual_End_Use__Elec_Ventilation__kW</vt:lpstr>
      <vt:lpstr>Base___Annual_End_Use__Elec_Ventilation__kWh</vt:lpstr>
      <vt:lpstr>Base___Annual_End_Use__Gas_Heating__therm</vt:lpstr>
      <vt:lpstr>Base___Furnace_EFLH__capacity_base___hours</vt:lpstr>
      <vt:lpstr>Base___Whole_building_cooling_EFLH__capacity_base___hours</vt:lpstr>
      <vt:lpstr>Cooling_savingsBPM</vt:lpstr>
      <vt:lpstr>Cooling_savingsPSC</vt:lpstr>
      <vt:lpstr>Number_Energy_Common_Units_1</vt:lpstr>
      <vt:lpstr>Peak_diversity_factor</vt:lpstr>
      <vt:lpstr>Percent_of_operating_units_cycling_at_peak</vt:lpstr>
    </vt:vector>
  </TitlesOfParts>
  <Company>Pacific Gas and Electric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elrf</dc:creator>
  <cp:lastModifiedBy>Huang, Jia Chang</cp:lastModifiedBy>
  <cp:lastPrinted>2011-11-08T16:00:16Z</cp:lastPrinted>
  <dcterms:created xsi:type="dcterms:W3CDTF">2011-11-08T15:38:10Z</dcterms:created>
  <dcterms:modified xsi:type="dcterms:W3CDTF">2014-10-17T20:39:29Z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