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5495" windowHeight="8940" tabRatio="799"/>
  </bookViews>
  <sheets>
    <sheet name="Scroll Compressor" sheetId="3" r:id="rId1"/>
  </sheets>
  <externalReferences>
    <externalReference r:id="rId2"/>
  </externalReferences>
  <definedNames>
    <definedName name="table1">[1]Measure_Map!$B$3:$M$93</definedName>
  </definedNames>
  <calcPr calcId="145621"/>
</workbook>
</file>

<file path=xl/calcChain.xml><?xml version="1.0" encoding="utf-8"?>
<calcChain xmlns="http://schemas.openxmlformats.org/spreadsheetml/2006/main">
  <c r="F5" i="3" l="1"/>
  <c r="G5" i="3"/>
  <c r="H5" i="3" s="1"/>
  <c r="I5" i="3" s="1"/>
  <c r="K5" i="3"/>
  <c r="A6" i="3"/>
  <c r="F6" i="3"/>
  <c r="G6" i="3"/>
  <c r="H6" i="3" s="1"/>
  <c r="I6" i="3" s="1"/>
  <c r="L6" i="3" s="1"/>
  <c r="M6" i="3" s="1"/>
  <c r="K6" i="3"/>
  <c r="A7" i="3"/>
  <c r="F7" i="3"/>
  <c r="G7" i="3"/>
  <c r="H7" i="3" s="1"/>
  <c r="I7" i="3" s="1"/>
  <c r="L7" i="3" s="1"/>
  <c r="M7" i="3" s="1"/>
  <c r="K7" i="3"/>
  <c r="A8" i="3"/>
  <c r="F8" i="3"/>
  <c r="G8" i="3"/>
  <c r="H8" i="3" s="1"/>
  <c r="I8" i="3" s="1"/>
  <c r="L8" i="3" s="1"/>
  <c r="M8" i="3" s="1"/>
  <c r="K8" i="3"/>
  <c r="A9" i="3"/>
  <c r="F9" i="3"/>
  <c r="G9" i="3"/>
  <c r="H9" i="3" s="1"/>
  <c r="I9" i="3" s="1"/>
  <c r="L9" i="3" s="1"/>
  <c r="M9" i="3" s="1"/>
  <c r="K9" i="3"/>
  <c r="A10" i="3"/>
  <c r="F10" i="3"/>
  <c r="G10" i="3"/>
  <c r="H10" i="3" s="1"/>
  <c r="I10" i="3" s="1"/>
  <c r="L10" i="3" s="1"/>
  <c r="M10" i="3" s="1"/>
  <c r="K10" i="3"/>
  <c r="A11" i="3"/>
  <c r="F11" i="3"/>
  <c r="G11" i="3"/>
  <c r="H11" i="3" s="1"/>
  <c r="I11" i="3" s="1"/>
  <c r="L11" i="3" s="1"/>
  <c r="M11" i="3" s="1"/>
  <c r="K11" i="3"/>
  <c r="A12" i="3"/>
  <c r="F12" i="3"/>
  <c r="G12" i="3"/>
  <c r="H12" i="3" s="1"/>
  <c r="I12" i="3" s="1"/>
  <c r="L12" i="3" s="1"/>
  <c r="M12" i="3" s="1"/>
  <c r="K12" i="3"/>
  <c r="A13" i="3"/>
  <c r="F13" i="3"/>
  <c r="G13" i="3"/>
  <c r="H13" i="3" s="1"/>
  <c r="I13" i="3" s="1"/>
  <c r="L13" i="3" s="1"/>
  <c r="M13" i="3" s="1"/>
  <c r="K13" i="3"/>
  <c r="A14" i="3"/>
  <c r="F14" i="3"/>
  <c r="G14" i="3"/>
  <c r="H14" i="3" s="1"/>
  <c r="I14" i="3" s="1"/>
  <c r="L14" i="3" s="1"/>
  <c r="M14" i="3" s="1"/>
  <c r="K14" i="3"/>
  <c r="A15" i="3"/>
  <c r="F15" i="3"/>
  <c r="G15" i="3"/>
  <c r="H15" i="3" s="1"/>
  <c r="I15" i="3" s="1"/>
  <c r="L15" i="3" s="1"/>
  <c r="M15" i="3" s="1"/>
  <c r="K15" i="3"/>
  <c r="A16" i="3"/>
  <c r="F16" i="3"/>
  <c r="G16" i="3"/>
  <c r="H16" i="3" s="1"/>
  <c r="I16" i="3" s="1"/>
  <c r="L16" i="3" s="1"/>
  <c r="M16" i="3" s="1"/>
  <c r="K16" i="3"/>
  <c r="A17" i="3"/>
  <c r="F17" i="3"/>
  <c r="G17" i="3"/>
  <c r="H17" i="3" s="1"/>
  <c r="I17" i="3" s="1"/>
  <c r="L17" i="3" s="1"/>
  <c r="M17" i="3" s="1"/>
  <c r="K17" i="3"/>
  <c r="A18" i="3"/>
  <c r="F18" i="3"/>
  <c r="G18" i="3"/>
  <c r="H18" i="3" s="1"/>
  <c r="I18" i="3" s="1"/>
  <c r="L18" i="3" s="1"/>
  <c r="M18" i="3" s="1"/>
  <c r="K18" i="3"/>
  <c r="A19" i="3"/>
  <c r="F19" i="3"/>
  <c r="G19" i="3"/>
  <c r="H19" i="3" s="1"/>
  <c r="I19" i="3" s="1"/>
  <c r="L19" i="3" s="1"/>
  <c r="M19" i="3" s="1"/>
  <c r="K19" i="3"/>
  <c r="A20" i="3"/>
  <c r="F20" i="3"/>
  <c r="G20" i="3"/>
  <c r="H20" i="3" s="1"/>
  <c r="I20" i="3" s="1"/>
  <c r="L20" i="3" s="1"/>
  <c r="M20" i="3" s="1"/>
  <c r="K20" i="3"/>
  <c r="A21" i="3"/>
  <c r="F21" i="3"/>
  <c r="G21" i="3"/>
  <c r="H21" i="3" s="1"/>
  <c r="I21" i="3" s="1"/>
  <c r="L21" i="3" s="1"/>
  <c r="M21" i="3" s="1"/>
  <c r="K21" i="3"/>
  <c r="A22" i="3"/>
  <c r="F22" i="3"/>
  <c r="G22" i="3"/>
  <c r="H22" i="3" s="1"/>
  <c r="I22" i="3" s="1"/>
  <c r="L22" i="3" s="1"/>
  <c r="M22" i="3" s="1"/>
  <c r="K22" i="3"/>
  <c r="A23" i="3"/>
  <c r="F23" i="3"/>
  <c r="G23" i="3"/>
  <c r="H23" i="3" s="1"/>
  <c r="I23" i="3" s="1"/>
  <c r="L23" i="3" s="1"/>
  <c r="M23" i="3" s="1"/>
  <c r="K23" i="3"/>
  <c r="A24" i="3"/>
  <c r="F24" i="3"/>
  <c r="G24" i="3"/>
  <c r="H24" i="3" s="1"/>
  <c r="I24" i="3" s="1"/>
  <c r="L24" i="3" s="1"/>
  <c r="M24" i="3" s="1"/>
  <c r="K24" i="3"/>
  <c r="A25" i="3"/>
  <c r="F25" i="3"/>
  <c r="G25" i="3"/>
  <c r="H25" i="3" s="1"/>
  <c r="I25" i="3" s="1"/>
  <c r="L25" i="3" s="1"/>
  <c r="M25" i="3" s="1"/>
  <c r="K25" i="3"/>
  <c r="A26" i="3"/>
  <c r="F26" i="3"/>
  <c r="G26" i="3"/>
  <c r="H26" i="3" s="1"/>
  <c r="I26" i="3" s="1"/>
  <c r="L26" i="3" s="1"/>
  <c r="M26" i="3" s="1"/>
  <c r="K26" i="3"/>
  <c r="A27" i="3"/>
  <c r="F27" i="3"/>
  <c r="G27" i="3"/>
  <c r="H27" i="3" s="1"/>
  <c r="I27" i="3" s="1"/>
  <c r="L27" i="3" s="1"/>
  <c r="M27" i="3" s="1"/>
  <c r="K27" i="3"/>
  <c r="A28" i="3"/>
  <c r="F28" i="3"/>
  <c r="G28" i="3"/>
  <c r="H28" i="3" s="1"/>
  <c r="I28" i="3" s="1"/>
  <c r="L28" i="3" s="1"/>
  <c r="M28" i="3" s="1"/>
  <c r="K28" i="3"/>
  <c r="A29" i="3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G29" i="3"/>
  <c r="H29" i="3"/>
  <c r="I29" i="3" s="1"/>
  <c r="L29" i="3" s="1"/>
  <c r="M29" i="3" s="1"/>
  <c r="K29" i="3"/>
  <c r="K41" i="3" s="1"/>
  <c r="G30" i="3"/>
  <c r="H30" i="3" s="1"/>
  <c r="I30" i="3" s="1"/>
  <c r="L30" i="3" s="1"/>
  <c r="M30" i="3" s="1"/>
  <c r="K30" i="3"/>
  <c r="F31" i="3"/>
  <c r="G31" i="3"/>
  <c r="H31" i="3" s="1"/>
  <c r="I31" i="3" s="1"/>
  <c r="L31" i="3" s="1"/>
  <c r="M31" i="3" s="1"/>
  <c r="K31" i="3"/>
  <c r="F32" i="3"/>
  <c r="G32" i="3"/>
  <c r="H32" i="3" s="1"/>
  <c r="I32" i="3" s="1"/>
  <c r="L32" i="3" s="1"/>
  <c r="M32" i="3" s="1"/>
  <c r="K32" i="3"/>
  <c r="F33" i="3"/>
  <c r="G33" i="3"/>
  <c r="H33" i="3" s="1"/>
  <c r="I33" i="3" s="1"/>
  <c r="L33" i="3" s="1"/>
  <c r="M33" i="3" s="1"/>
  <c r="K33" i="3"/>
  <c r="F34" i="3"/>
  <c r="G34" i="3"/>
  <c r="H34" i="3" s="1"/>
  <c r="I34" i="3" s="1"/>
  <c r="L34" i="3" s="1"/>
  <c r="M34" i="3" s="1"/>
  <c r="K34" i="3"/>
  <c r="F35" i="3"/>
  <c r="G35" i="3"/>
  <c r="H35" i="3" s="1"/>
  <c r="I35" i="3" s="1"/>
  <c r="L35" i="3" s="1"/>
  <c r="M35" i="3" s="1"/>
  <c r="K35" i="3"/>
  <c r="F36" i="3"/>
  <c r="G36" i="3"/>
  <c r="H36" i="3" s="1"/>
  <c r="I36" i="3" s="1"/>
  <c r="L36" i="3" s="1"/>
  <c r="M36" i="3" s="1"/>
  <c r="K36" i="3"/>
  <c r="F37" i="3"/>
  <c r="G37" i="3"/>
  <c r="H37" i="3" s="1"/>
  <c r="I37" i="3" s="1"/>
  <c r="L37" i="3" s="1"/>
  <c r="M37" i="3" s="1"/>
  <c r="K37" i="3"/>
  <c r="F38" i="3"/>
  <c r="G38" i="3"/>
  <c r="H38" i="3" s="1"/>
  <c r="I38" i="3" s="1"/>
  <c r="L38" i="3" s="1"/>
  <c r="M38" i="3" s="1"/>
  <c r="K38" i="3"/>
  <c r="F39" i="3"/>
  <c r="G39" i="3"/>
  <c r="H39" i="3" s="1"/>
  <c r="I39" i="3"/>
  <c r="K39" i="3"/>
  <c r="L39" i="3"/>
  <c r="M39" i="3" s="1"/>
  <c r="F40" i="3"/>
  <c r="G40" i="3"/>
  <c r="H40" i="3" s="1"/>
  <c r="I40" i="3"/>
  <c r="L40" i="3" s="1"/>
  <c r="M40" i="3" s="1"/>
  <c r="K40" i="3"/>
  <c r="E41" i="3"/>
  <c r="H41" i="3"/>
  <c r="H43" i="3" s="1"/>
  <c r="J41" i="3"/>
  <c r="I41" i="3" l="1"/>
  <c r="L41" i="3" s="1"/>
  <c r="L5" i="3"/>
  <c r="M5" i="3" s="1"/>
  <c r="A44" i="3"/>
  <c r="G41" i="3"/>
</calcChain>
</file>

<file path=xl/comments1.xml><?xml version="1.0" encoding="utf-8"?>
<comments xmlns="http://schemas.openxmlformats.org/spreadsheetml/2006/main">
  <authors>
    <author>Bruce</author>
  </authors>
  <commentList>
    <comment ref="F2" authorId="0">
      <text>
        <r>
          <rPr>
            <b/>
            <sz val="8"/>
            <color indexed="81"/>
            <rFont val="Tahoma"/>
            <family val="2"/>
          </rPr>
          <t>Bruce:</t>
        </r>
        <r>
          <rPr>
            <sz val="8"/>
            <color indexed="81"/>
            <rFont val="Tahoma"/>
            <family val="2"/>
          </rPr>
          <t xml:space="preserve">
Source California Agricultural Resource Directory 2008-2009</t>
        </r>
      </text>
    </comment>
    <comment ref="I2" authorId="0">
      <text>
        <r>
          <rPr>
            <b/>
            <sz val="8"/>
            <color indexed="81"/>
            <rFont val="Tahoma"/>
            <family val="2"/>
          </rPr>
          <t>Bruce:</t>
        </r>
        <r>
          <rPr>
            <sz val="8"/>
            <color indexed="81"/>
            <rFont val="Tahoma"/>
            <family val="2"/>
          </rPr>
          <t xml:space="preserve">
Source: EnSave Study Available- CALMAC ID:ENS0002.01</t>
        </r>
      </text>
    </comment>
    <comment ref="J14" authorId="0">
      <text>
        <r>
          <rPr>
            <b/>
            <sz val="8"/>
            <color indexed="81"/>
            <rFont val="Tahoma"/>
            <family val="2"/>
          </rPr>
          <t>Bruce:</t>
        </r>
        <r>
          <rPr>
            <sz val="8"/>
            <color indexed="81"/>
            <rFont val="Tahoma"/>
            <family val="2"/>
          </rPr>
          <t xml:space="preserve">
Default per calculator
</t>
        </r>
      </text>
    </comment>
    <comment ref="J21" authorId="0">
      <text>
        <r>
          <rPr>
            <b/>
            <sz val="8"/>
            <color indexed="81"/>
            <rFont val="Tahoma"/>
            <family val="2"/>
          </rPr>
          <t>Bruce:</t>
        </r>
        <r>
          <rPr>
            <sz val="8"/>
            <color indexed="81"/>
            <rFont val="Tahoma"/>
            <family val="2"/>
          </rPr>
          <t xml:space="preserve">
Default per calculator</t>
        </r>
      </text>
    </comment>
    <comment ref="J23" authorId="0">
      <text>
        <r>
          <rPr>
            <b/>
            <sz val="8"/>
            <color indexed="81"/>
            <rFont val="Tahoma"/>
            <family val="2"/>
          </rPr>
          <t>Bruce:</t>
        </r>
        <r>
          <rPr>
            <sz val="8"/>
            <color indexed="81"/>
            <rFont val="Tahoma"/>
            <family val="2"/>
          </rPr>
          <t xml:space="preserve">
Default per calculator</t>
        </r>
      </text>
    </comment>
    <comment ref="F29" authorId="0">
      <text>
        <r>
          <rPr>
            <b/>
            <sz val="8"/>
            <color indexed="81"/>
            <rFont val="Tahoma"/>
            <family val="2"/>
          </rPr>
          <t>Bruce:</t>
        </r>
        <r>
          <rPr>
            <sz val="8"/>
            <color indexed="81"/>
            <rFont val="Tahoma"/>
            <family val="2"/>
          </rPr>
          <t xml:space="preserve">
Goat milk production 6.88 lbs/day*365
</t>
        </r>
      </text>
    </comment>
    <comment ref="F30" authorId="0">
      <text>
        <r>
          <rPr>
            <b/>
            <sz val="8"/>
            <color indexed="81"/>
            <rFont val="Tahoma"/>
            <family val="2"/>
          </rPr>
          <t>Bruce:</t>
        </r>
        <r>
          <rPr>
            <sz val="8"/>
            <color indexed="81"/>
            <rFont val="Tahoma"/>
            <family val="2"/>
          </rPr>
          <t xml:space="preserve">
Goat milk production 6.88 lbs/day*365
</t>
        </r>
      </text>
    </comment>
    <comment ref="J31" authorId="0">
      <text>
        <r>
          <rPr>
            <b/>
            <sz val="8"/>
            <color indexed="81"/>
            <rFont val="Tahoma"/>
            <family val="2"/>
          </rPr>
          <t>Bruce:</t>
        </r>
        <r>
          <rPr>
            <sz val="8"/>
            <color indexed="81"/>
            <rFont val="Tahoma"/>
            <family val="2"/>
          </rPr>
          <t xml:space="preserve">
Default per calculator</t>
        </r>
      </text>
    </comment>
  </commentList>
</comments>
</file>

<file path=xl/sharedStrings.xml><?xml version="1.0" encoding="utf-8"?>
<sst xmlns="http://schemas.openxmlformats.org/spreadsheetml/2006/main" count="88" uniqueCount="19">
  <si>
    <t>Customer Name</t>
  </si>
  <si>
    <t>MEASURE CODE</t>
  </si>
  <si>
    <t xml:space="preserve">MEASURE DESCRIPTION </t>
  </si>
  <si>
    <t>QUANTITY</t>
  </si>
  <si>
    <t>S0014</t>
  </si>
  <si>
    <t>Scroll Compressors for Bulk Tank</t>
  </si>
  <si>
    <t>Scroll Compressors for Bulk Tanks</t>
  </si>
  <si>
    <t>Total</t>
  </si>
  <si>
    <t># of Cows</t>
  </si>
  <si>
    <t>Per Hundred Gals</t>
  </si>
  <si>
    <t>Annual Lbs Milk Production  per Cow</t>
  </si>
  <si>
    <t>Annual Production  Lbs</t>
  </si>
  <si>
    <t>kWh Savings Scroll Compressor</t>
  </si>
  <si>
    <t>Totals &amp; Averages</t>
  </si>
  <si>
    <t>Avg daily milk production by 100 gal</t>
  </si>
  <si>
    <t>Daily Hours of Operation</t>
  </si>
  <si>
    <t>Annual Hours of Operation</t>
  </si>
  <si>
    <t>Annual kW savings</t>
  </si>
  <si>
    <t>kW Savings per 100 gallons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</si>
</sst>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9" formatCode="_(* #,##0.0000_);_(* \(#,##0.0000\);_(* &quot;-&quot;??_);_(@_)"/>
    <numFmt numFmtId="175" formatCode="0.000"/>
    <numFmt numFmtId="176" formatCode="0.0"/>
    <numFmt numFmtId="178" formatCode="#,##0.0"/>
  </numFmts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/>
    <xf numFmtId="43" fontId="0" fillId="0" borderId="0" xfId="0" applyNumberFormat="1"/>
    <xf numFmtId="169" fontId="0" fillId="0" borderId="0" xfId="0" applyNumberFormat="1"/>
    <xf numFmtId="3" fontId="1" fillId="0" borderId="0" xfId="0" applyNumberFormat="1" applyFont="1"/>
    <xf numFmtId="0" fontId="1" fillId="0" borderId="0" xfId="0" applyFont="1"/>
    <xf numFmtId="0" fontId="0" fillId="0" borderId="0" xfId="0" applyFill="1"/>
    <xf numFmtId="3" fontId="0" fillId="0" borderId="0" xfId="0" applyNumberFormat="1" applyFill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3" fontId="1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/>
    <xf numFmtId="3" fontId="0" fillId="0" borderId="0" xfId="0" applyNumberFormat="1" applyFill="1" applyBorder="1"/>
    <xf numFmtId="0" fontId="5" fillId="0" borderId="2" xfId="0" applyFont="1" applyBorder="1"/>
    <xf numFmtId="0" fontId="5" fillId="0" borderId="0" xfId="0" applyFont="1" applyFill="1" applyBorder="1"/>
    <xf numFmtId="178" fontId="1" fillId="0" borderId="1" xfId="0" applyNumberFormat="1" applyFont="1" applyBorder="1"/>
    <xf numFmtId="175" fontId="1" fillId="0" borderId="1" xfId="0" applyNumberFormat="1" applyFont="1" applyBorder="1"/>
    <xf numFmtId="2" fontId="1" fillId="0" borderId="4" xfId="0" applyNumberFormat="1" applyFont="1" applyBorder="1"/>
    <xf numFmtId="17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nSave\California\CA%20AEP+\CA%20DEEP%202006-2008\CA%20DEEP%20Reports\DEEP%202008-04\New_Savings_Template_APRIL_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  <sheetName val="Detail"/>
      <sheetName val="Measure_Map"/>
    </sheetNames>
    <sheetDataSet>
      <sheetData sheetId="0"/>
      <sheetData sheetId="1"/>
      <sheetData sheetId="2">
        <row r="3">
          <cell r="B3" t="str">
            <v>VSDs for Milking Vacuum Pump</v>
          </cell>
          <cell r="C3" t="str">
            <v>P312</v>
          </cell>
          <cell r="D3" t="str">
            <v>VSDs for Milking Vacuum Pump</v>
          </cell>
          <cell r="E3" t="str">
            <v>drive</v>
          </cell>
          <cell r="F3" t="str">
            <v>p</v>
          </cell>
          <cell r="G3" t="str">
            <v>AV</v>
          </cell>
          <cell r="H3" t="str">
            <v>FRM</v>
          </cell>
          <cell r="I3" t="str">
            <v>ALL</v>
          </cell>
          <cell r="J3">
            <v>5.76</v>
          </cell>
          <cell r="K3">
            <v>38993</v>
          </cell>
          <cell r="L3">
            <v>2200</v>
          </cell>
          <cell r="M3">
            <v>0.75</v>
          </cell>
        </row>
        <row r="4">
          <cell r="B4" t="str">
            <v>VSD Milk Transfer Pump</v>
          </cell>
          <cell r="C4" t="str">
            <v>P313</v>
          </cell>
          <cell r="D4" t="str">
            <v>VSD Milk Transfer Pump</v>
          </cell>
          <cell r="E4" t="str">
            <v>Drive</v>
          </cell>
          <cell r="F4" t="str">
            <v>c</v>
          </cell>
          <cell r="G4" t="str">
            <v>AV</v>
          </cell>
          <cell r="H4" t="str">
            <v xml:space="preserve">FRM  </v>
          </cell>
          <cell r="I4" t="str">
            <v>ALL</v>
          </cell>
          <cell r="L4">
            <v>550</v>
          </cell>
          <cell r="M4">
            <v>0.75</v>
          </cell>
        </row>
        <row r="5">
          <cell r="B5" t="str">
            <v>Milk Precoolers</v>
          </cell>
          <cell r="C5" t="str">
            <v>S0012</v>
          </cell>
          <cell r="D5" t="str">
            <v>Milk Precoolers</v>
          </cell>
          <cell r="E5" t="str">
            <v>Units</v>
          </cell>
          <cell r="F5" t="str">
            <v>c</v>
          </cell>
          <cell r="G5" t="str">
            <v>AV</v>
          </cell>
          <cell r="H5" t="str">
            <v xml:space="preserve">FRM  </v>
          </cell>
          <cell r="I5" t="str">
            <v>ALL</v>
          </cell>
          <cell r="L5">
            <v>560</v>
          </cell>
          <cell r="M5">
            <v>0.75</v>
          </cell>
        </row>
        <row r="6">
          <cell r="B6" t="str">
            <v xml:space="preserve">Compressor Heat Recovery Units </v>
          </cell>
          <cell r="C6" t="str">
            <v>S0013</v>
          </cell>
          <cell r="D6" t="str">
            <v xml:space="preserve">Compressor Heat Recovery Units </v>
          </cell>
          <cell r="E6" t="str">
            <v>Units</v>
          </cell>
          <cell r="F6" t="str">
            <v>c</v>
          </cell>
          <cell r="G6" t="str">
            <v>AV</v>
          </cell>
          <cell r="H6" t="str">
            <v xml:space="preserve">FRM  </v>
          </cell>
          <cell r="I6" t="str">
            <v>ALL</v>
          </cell>
          <cell r="L6">
            <v>900</v>
          </cell>
          <cell r="M6">
            <v>0.75</v>
          </cell>
        </row>
        <row r="7">
          <cell r="B7" t="str">
            <v>Scroll Compressors for Bulk Tanks</v>
          </cell>
          <cell r="C7" t="str">
            <v>S0014</v>
          </cell>
          <cell r="D7" t="str">
            <v>Scroll Compressors for Bulk Tanks</v>
          </cell>
          <cell r="E7" t="str">
            <v>Compressor</v>
          </cell>
          <cell r="F7" t="str">
            <v>c</v>
          </cell>
          <cell r="G7" t="str">
            <v>AV</v>
          </cell>
          <cell r="H7" t="str">
            <v xml:space="preserve">FRM  </v>
          </cell>
          <cell r="I7" t="str">
            <v>ALL</v>
          </cell>
          <cell r="L7">
            <v>320</v>
          </cell>
          <cell r="M7">
            <v>0.75</v>
          </cell>
        </row>
        <row r="8">
          <cell r="B8" t="str">
            <v>Ventilation Fans or Box Fans 24 - 26" - retrofit</v>
          </cell>
          <cell r="C8" t="str">
            <v>H207</v>
          </cell>
          <cell r="D8" t="str">
            <v>Ventilation Fans or Box Fans 24 - 26" - retrofit</v>
          </cell>
          <cell r="E8" t="str">
            <v>Fans</v>
          </cell>
          <cell r="F8" t="str">
            <v>c</v>
          </cell>
          <cell r="G8" t="str">
            <v>AV</v>
          </cell>
          <cell r="H8" t="str">
            <v xml:space="preserve">FRM  </v>
          </cell>
          <cell r="I8" t="str">
            <v>ALL</v>
          </cell>
          <cell r="L8">
            <v>41</v>
          </cell>
          <cell r="M8">
            <v>0.82120000000000004</v>
          </cell>
        </row>
        <row r="9">
          <cell r="B9" t="str">
            <v>Ventilation Fans or Box Fans 36" - retrofit</v>
          </cell>
          <cell r="C9" t="str">
            <v>H208</v>
          </cell>
          <cell r="D9" t="str">
            <v>Ventilation Fans or Box Fans 36" - retrofit</v>
          </cell>
          <cell r="E9" t="str">
            <v>Fans</v>
          </cell>
          <cell r="F9" t="str">
            <v>c</v>
          </cell>
          <cell r="G9" t="str">
            <v>AV</v>
          </cell>
          <cell r="H9" t="str">
            <v xml:space="preserve">FRM  </v>
          </cell>
          <cell r="I9" t="str">
            <v>ALL</v>
          </cell>
          <cell r="L9">
            <v>60</v>
          </cell>
          <cell r="M9">
            <v>0.82120000000000004</v>
          </cell>
        </row>
        <row r="10">
          <cell r="B10" t="str">
            <v>Ventilation Fans or Box Fans 48" - retrofit</v>
          </cell>
          <cell r="C10" t="str">
            <v>H209</v>
          </cell>
          <cell r="D10" t="str">
            <v>Ventilation Fans or Box Fans 48" - retrofit</v>
          </cell>
          <cell r="E10" t="str">
            <v>Fans</v>
          </cell>
          <cell r="F10" t="str">
            <v>c</v>
          </cell>
          <cell r="G10" t="str">
            <v>AV</v>
          </cell>
          <cell r="H10" t="str">
            <v xml:space="preserve">FRM  </v>
          </cell>
          <cell r="I10" t="str">
            <v>ALL</v>
          </cell>
          <cell r="L10">
            <v>92</v>
          </cell>
          <cell r="M10">
            <v>0.82120000000000004</v>
          </cell>
        </row>
        <row r="11">
          <cell r="B11" t="str">
            <v>Ventilation Fans or Box Fans 50 - 52" - retrofit</v>
          </cell>
          <cell r="C11" t="str">
            <v>H210</v>
          </cell>
          <cell r="D11" t="str">
            <v>Ventilation Fans or Box Fans 50 - 52" - retrofit</v>
          </cell>
          <cell r="E11" t="str">
            <v>Fans</v>
          </cell>
          <cell r="F11" t="str">
            <v>c</v>
          </cell>
          <cell r="G11" t="str">
            <v>AV</v>
          </cell>
          <cell r="H11" t="str">
            <v xml:space="preserve">FRM  </v>
          </cell>
          <cell r="I11" t="str">
            <v>ALL</v>
          </cell>
          <cell r="L11">
            <v>70</v>
          </cell>
          <cell r="M11">
            <v>0.82120000000000004</v>
          </cell>
        </row>
        <row r="12">
          <cell r="B12" t="str">
            <v>Ventilation Fans or Box Fans 24 - 26" - new</v>
          </cell>
          <cell r="C12" t="str">
            <v>H211</v>
          </cell>
          <cell r="D12" t="str">
            <v>Ventilation Fans or Box Fans 24 - 26" - new</v>
          </cell>
          <cell r="E12" t="str">
            <v>Fans</v>
          </cell>
          <cell r="F12" t="str">
            <v>c</v>
          </cell>
          <cell r="G12" t="str">
            <v>AV</v>
          </cell>
          <cell r="H12" t="str">
            <v xml:space="preserve">FRM  </v>
          </cell>
          <cell r="I12" t="str">
            <v>ALL</v>
          </cell>
          <cell r="L12">
            <v>32</v>
          </cell>
          <cell r="M12">
            <v>0.82120000000000004</v>
          </cell>
        </row>
        <row r="13">
          <cell r="B13" t="str">
            <v>Ventilation Fans or Box Fans 36" - new</v>
          </cell>
          <cell r="C13" t="str">
            <v>H212</v>
          </cell>
          <cell r="D13" t="str">
            <v>Ventilation Fans or Box Fans 36" - new</v>
          </cell>
          <cell r="E13" t="str">
            <v>Fans</v>
          </cell>
          <cell r="F13" t="str">
            <v>c</v>
          </cell>
          <cell r="G13" t="str">
            <v>AV</v>
          </cell>
          <cell r="H13" t="str">
            <v xml:space="preserve">FRM  </v>
          </cell>
          <cell r="I13" t="str">
            <v>ALL</v>
          </cell>
          <cell r="L13">
            <v>47</v>
          </cell>
          <cell r="M13">
            <v>0.82120000000000004</v>
          </cell>
        </row>
        <row r="14">
          <cell r="B14" t="str">
            <v>Ventilation Fans or Box Fans 48" - new</v>
          </cell>
          <cell r="C14" t="str">
            <v>H213</v>
          </cell>
          <cell r="D14" t="str">
            <v>Ventilation Fans or Box Fans 48" - new</v>
          </cell>
          <cell r="E14" t="str">
            <v>Fans</v>
          </cell>
          <cell r="F14" t="str">
            <v>c</v>
          </cell>
          <cell r="G14" t="str">
            <v>AV</v>
          </cell>
          <cell r="H14" t="str">
            <v xml:space="preserve">FRM  </v>
          </cell>
          <cell r="I14" t="str">
            <v>ALL</v>
          </cell>
          <cell r="L14">
            <v>65</v>
          </cell>
          <cell r="M14">
            <v>0.82120000000000004</v>
          </cell>
        </row>
        <row r="15">
          <cell r="B15" t="str">
            <v>Ventilation Fans or Box Fans 50 - 52" - new</v>
          </cell>
          <cell r="C15" t="str">
            <v>H214</v>
          </cell>
          <cell r="D15" t="str">
            <v>Ventilation Fans or Box Fans 50 - 52" - new</v>
          </cell>
          <cell r="E15" t="str">
            <v>Fans</v>
          </cell>
          <cell r="F15" t="str">
            <v>c</v>
          </cell>
          <cell r="G15" t="str">
            <v>AV</v>
          </cell>
          <cell r="H15" t="str">
            <v xml:space="preserve">FRM  </v>
          </cell>
          <cell r="I15" t="str">
            <v>ALL</v>
          </cell>
          <cell r="L15">
            <v>52</v>
          </cell>
          <cell r="M15">
            <v>0.82120000000000004</v>
          </cell>
        </row>
        <row r="16">
          <cell r="B16" t="str">
            <v>MOTOR: 1 HP, PREMIUM EFFICIENCY</v>
          </cell>
          <cell r="C16" t="str">
            <v>M20</v>
          </cell>
          <cell r="D16" t="str">
            <v>MOTOR: 1 HP, PREMIUM EFFICIENCY</v>
          </cell>
          <cell r="E16" t="str">
            <v>Motor</v>
          </cell>
          <cell r="F16" t="str">
            <v>p</v>
          </cell>
          <cell r="G16" t="str">
            <v>AV</v>
          </cell>
          <cell r="H16" t="str">
            <v>ALC</v>
          </cell>
          <cell r="I16" t="str">
            <v>ALL</v>
          </cell>
          <cell r="J16">
            <v>2.3479E-2</v>
          </cell>
          <cell r="K16">
            <v>49.4</v>
          </cell>
          <cell r="L16">
            <v>5</v>
          </cell>
          <cell r="M16">
            <v>0.82120000000000004</v>
          </cell>
        </row>
        <row r="17">
          <cell r="B17" t="str">
            <v>MOTOR: 5 HP, PREMIUM EFFICIENCY</v>
          </cell>
          <cell r="C17" t="str">
            <v>M24</v>
          </cell>
          <cell r="D17" t="str">
            <v>MOTOR: 5 HP, PREMIUM EFFICIENCY</v>
          </cell>
          <cell r="E17" t="str">
            <v>Motor</v>
          </cell>
          <cell r="F17" t="str">
            <v>p</v>
          </cell>
          <cell r="G17" t="str">
            <v>AV</v>
          </cell>
          <cell r="H17" t="str">
            <v>ALC</v>
          </cell>
          <cell r="I17" t="str">
            <v>ALL</v>
          </cell>
          <cell r="J17">
            <v>7.0491999999999999E-2</v>
          </cell>
          <cell r="K17">
            <v>148.31899999999999</v>
          </cell>
          <cell r="L17">
            <v>15</v>
          </cell>
          <cell r="M17">
            <v>0.82120000000000004</v>
          </cell>
        </row>
        <row r="18">
          <cell r="B18" t="str">
            <v>MOTOR: 10 HP, PREMIUM EFFICIENCY</v>
          </cell>
          <cell r="C18" t="str">
            <v>M26</v>
          </cell>
          <cell r="D18" t="str">
            <v>MOTOR: 10 HP, PREMIUM EFFICIENCY</v>
          </cell>
          <cell r="E18" t="str">
            <v>Motor</v>
          </cell>
          <cell r="F18" t="str">
            <v>p</v>
          </cell>
          <cell r="G18" t="str">
            <v>AV</v>
          </cell>
          <cell r="H18" t="str">
            <v>ALC</v>
          </cell>
          <cell r="I18" t="str">
            <v>ALL</v>
          </cell>
          <cell r="J18">
            <v>0.147979</v>
          </cell>
          <cell r="K18">
            <v>311.35599999999999</v>
          </cell>
          <cell r="L18">
            <v>30</v>
          </cell>
          <cell r="M18">
            <v>0.82120000000000004</v>
          </cell>
        </row>
        <row r="19">
          <cell r="B19" t="str">
            <v>MOTOR: 15 HP, PREMIUM EFFICIENCY</v>
          </cell>
          <cell r="C19" t="str">
            <v>M27</v>
          </cell>
          <cell r="D19" t="str">
            <v>MOTOR: 15 HP, PREMIUM EFFICIENCY</v>
          </cell>
          <cell r="E19" t="str">
            <v>Motor</v>
          </cell>
          <cell r="F19" t="str">
            <v>p</v>
          </cell>
          <cell r="G19" t="str">
            <v>AV</v>
          </cell>
          <cell r="H19" t="str">
            <v>ALC</v>
          </cell>
          <cell r="I19" t="str">
            <v>ALL</v>
          </cell>
          <cell r="J19">
            <v>0.195689</v>
          </cell>
          <cell r="K19">
            <v>411.74099999999999</v>
          </cell>
          <cell r="L19">
            <v>40</v>
          </cell>
          <cell r="M19">
            <v>0.82120000000000004</v>
          </cell>
        </row>
        <row r="20">
          <cell r="B20" t="str">
            <v>MOTOR: 20 HP, PREMIUM EFFICIENCY</v>
          </cell>
          <cell r="C20" t="str">
            <v>M28</v>
          </cell>
          <cell r="D20" t="str">
            <v>MOTOR: 20 HP, PREMIUM EFFICIENCY</v>
          </cell>
          <cell r="E20" t="str">
            <v>Motor</v>
          </cell>
          <cell r="F20" t="str">
            <v>p</v>
          </cell>
          <cell r="G20" t="str">
            <v>AV</v>
          </cell>
          <cell r="H20" t="str">
            <v>ALC</v>
          </cell>
          <cell r="I20" t="str">
            <v>ALL</v>
          </cell>
          <cell r="J20">
            <v>0.26091900000000001</v>
          </cell>
          <cell r="K20">
            <v>745.73599999999999</v>
          </cell>
          <cell r="L20">
            <v>75</v>
          </cell>
          <cell r="M20">
            <v>0.82120000000000004</v>
          </cell>
        </row>
        <row r="21">
          <cell r="B21" t="str">
            <v>MOTOR: 25 HP, PREMIUM EFFICIENCY</v>
          </cell>
          <cell r="C21" t="str">
            <v>M29</v>
          </cell>
          <cell r="D21" t="str">
            <v>MOTOR: 25 HP, PREMIUM EFFICIENCY</v>
          </cell>
          <cell r="E21" t="str">
            <v>Motor</v>
          </cell>
          <cell r="F21" t="str">
            <v>p</v>
          </cell>
          <cell r="G21" t="str">
            <v>AV</v>
          </cell>
          <cell r="H21" t="str">
            <v>ALC</v>
          </cell>
          <cell r="I21" t="str">
            <v>ALL</v>
          </cell>
          <cell r="J21">
            <v>0.30550500000000003</v>
          </cell>
          <cell r="K21">
            <v>873.16800000000001</v>
          </cell>
          <cell r="L21">
            <v>85</v>
          </cell>
          <cell r="M21">
            <v>0.82120000000000004</v>
          </cell>
        </row>
        <row r="22">
          <cell r="B22" t="str">
            <v xml:space="preserve">Interior HID Fixtures (Pulse Start)-Conversion frm Incandescent 101-175 watt lamp  </v>
          </cell>
          <cell r="C22" t="str">
            <v>L191</v>
          </cell>
          <cell r="D22" t="str">
            <v xml:space="preserve">Interior HID Fixtures (Pulse Start)-Conversion frm Incandescent 101-175 watt lamp  </v>
          </cell>
          <cell r="E22" t="str">
            <v>Lamp</v>
          </cell>
          <cell r="F22" t="str">
            <v>p</v>
          </cell>
          <cell r="G22" t="str">
            <v>AV</v>
          </cell>
          <cell r="H22" t="str">
            <v>ALC</v>
          </cell>
          <cell r="I22" t="str">
            <v>ALL</v>
          </cell>
          <cell r="J22">
            <v>0.10692</v>
          </cell>
          <cell r="K22">
            <v>297.44</v>
          </cell>
          <cell r="L22">
            <v>24</v>
          </cell>
          <cell r="M22">
            <v>0.96</v>
          </cell>
        </row>
        <row r="23">
          <cell r="B23" t="str">
            <v>Exterior HID Fixtures-Conversion frm Incandescent &gt;=176 watts</v>
          </cell>
          <cell r="C23" t="str">
            <v>L201</v>
          </cell>
          <cell r="D23" t="str">
            <v>Exterior HID Fixtures-Conversion frm Incandescent &gt;=176 watts</v>
          </cell>
          <cell r="E23" t="str">
            <v>Lamp</v>
          </cell>
          <cell r="F23" t="str">
            <v>p</v>
          </cell>
          <cell r="G23" t="str">
            <v>AV</v>
          </cell>
          <cell r="H23" t="str">
            <v>FRM</v>
          </cell>
          <cell r="I23" t="str">
            <v>ALL</v>
          </cell>
          <cell r="J23">
            <v>0</v>
          </cell>
          <cell r="K23">
            <v>1189</v>
          </cell>
          <cell r="L23">
            <v>64</v>
          </cell>
          <cell r="M23">
            <v>0.96</v>
          </cell>
        </row>
        <row r="24">
          <cell r="B24" t="str">
            <v>Timeclock:</v>
          </cell>
          <cell r="C24" t="str">
            <v>L31</v>
          </cell>
          <cell r="D24" t="str">
            <v>Timeclock:</v>
          </cell>
          <cell r="E24" t="str">
            <v>TimeClock</v>
          </cell>
          <cell r="F24" t="str">
            <v>p</v>
          </cell>
          <cell r="G24" t="str">
            <v>AV</v>
          </cell>
          <cell r="H24" t="str">
            <v>ALC</v>
          </cell>
          <cell r="I24" t="str">
            <v>ALL</v>
          </cell>
          <cell r="J24">
            <v>0</v>
          </cell>
          <cell r="K24">
            <v>474.24</v>
          </cell>
          <cell r="L24">
            <v>36</v>
          </cell>
          <cell r="M24">
            <v>0.96</v>
          </cell>
        </row>
        <row r="25">
          <cell r="B25" t="str">
            <v>175W PS Metal Halide-MH base case</v>
          </cell>
          <cell r="C25" t="str">
            <v>L904</v>
          </cell>
          <cell r="D25" t="str">
            <v>175W PS Metal Halide-MH base case</v>
          </cell>
          <cell r="E25" t="str">
            <v>Lamp</v>
          </cell>
          <cell r="F25" t="str">
            <v>p</v>
          </cell>
          <cell r="G25" t="str">
            <v>AV</v>
          </cell>
          <cell r="H25" t="str">
            <v>FRM</v>
          </cell>
          <cell r="I25" t="str">
            <v>ALL</v>
          </cell>
          <cell r="J25">
            <v>0</v>
          </cell>
          <cell r="K25">
            <v>348.5</v>
          </cell>
          <cell r="L25">
            <v>30</v>
          </cell>
          <cell r="M25">
            <v>0.96</v>
          </cell>
        </row>
        <row r="26">
          <cell r="B26" t="str">
            <v>75W Metal Halide-MV base case</v>
          </cell>
          <cell r="C26" t="str">
            <v>L905</v>
          </cell>
          <cell r="D26" t="str">
            <v>75W Metal Halide-MV base case</v>
          </cell>
          <cell r="E26" t="str">
            <v>Lamp</v>
          </cell>
          <cell r="F26" t="str">
            <v>p</v>
          </cell>
          <cell r="G26" t="str">
            <v>AV</v>
          </cell>
          <cell r="H26" t="str">
            <v>ALC</v>
          </cell>
          <cell r="I26" t="str">
            <v>ALL</v>
          </cell>
          <cell r="J26">
            <v>2.673E-2</v>
          </cell>
          <cell r="K26">
            <v>74.36</v>
          </cell>
          <cell r="L26">
            <v>6</v>
          </cell>
          <cell r="M26">
            <v>0.96</v>
          </cell>
        </row>
        <row r="27">
          <cell r="B27" t="str">
            <v>100W Metal Halide-MV base case</v>
          </cell>
          <cell r="C27" t="str">
            <v>L906</v>
          </cell>
          <cell r="D27" t="str">
            <v>100W Metal Halide-MV base case</v>
          </cell>
          <cell r="E27" t="str">
            <v>Lamp</v>
          </cell>
          <cell r="F27" t="str">
            <v>p</v>
          </cell>
          <cell r="G27" t="str">
            <v>AV</v>
          </cell>
          <cell r="H27" t="str">
            <v>ALC</v>
          </cell>
          <cell r="I27" t="str">
            <v>ALL</v>
          </cell>
          <cell r="J27">
            <v>8.0189999999999997E-2</v>
          </cell>
          <cell r="K27">
            <v>223.08</v>
          </cell>
          <cell r="L27">
            <v>18</v>
          </cell>
          <cell r="M27">
            <v>0.96</v>
          </cell>
        </row>
        <row r="28">
          <cell r="B28" t="str">
            <v xml:space="preserve">250W PS Metal Halide Replaces: 400W Mercury Vapor </v>
          </cell>
          <cell r="C28" t="str">
            <v>L913</v>
          </cell>
          <cell r="D28" t="str">
            <v>Exterior HID Fixtures-Conversion frm Mercury Vapor &gt;=176 watts</v>
          </cell>
          <cell r="E28" t="str">
            <v>Lamp</v>
          </cell>
          <cell r="F28" t="str">
            <v>p</v>
          </cell>
          <cell r="G28" t="str">
            <v>AV</v>
          </cell>
          <cell r="H28" t="str">
            <v>FRM</v>
          </cell>
          <cell r="I28" t="str">
            <v>ALL</v>
          </cell>
          <cell r="J28">
            <v>0</v>
          </cell>
          <cell r="K28">
            <v>651.9</v>
          </cell>
          <cell r="L28">
            <v>48</v>
          </cell>
          <cell r="M28">
            <v>0.96</v>
          </cell>
        </row>
        <row r="29">
          <cell r="B29" t="str">
            <v xml:space="preserve">200W HPS Replaces: 400W Mercury Vapor </v>
          </cell>
          <cell r="C29" t="str">
            <v>L914</v>
          </cell>
          <cell r="D29" t="str">
            <v>Exterior HID Fixtures-Conversion frm Mercury Vapor &gt;=176 watts</v>
          </cell>
          <cell r="E29" t="str">
            <v>Lamp</v>
          </cell>
          <cell r="F29" t="str">
            <v>p</v>
          </cell>
          <cell r="G29" t="str">
            <v>AV</v>
          </cell>
          <cell r="H29" t="str">
            <v>FRM</v>
          </cell>
          <cell r="I29" t="str">
            <v>ALL</v>
          </cell>
          <cell r="J29">
            <v>0</v>
          </cell>
          <cell r="K29">
            <v>820</v>
          </cell>
          <cell r="L29">
            <v>50</v>
          </cell>
          <cell r="M29">
            <v>0.96</v>
          </cell>
        </row>
        <row r="30">
          <cell r="B30" t="str">
            <v>LIGHTING - OTHER</v>
          </cell>
          <cell r="C30" t="str">
            <v>L306</v>
          </cell>
          <cell r="D30" t="str">
            <v xml:space="preserve">All other interior or exterior lighting and control measures </v>
          </cell>
          <cell r="E30" t="str">
            <v>kWh</v>
          </cell>
          <cell r="F30" t="str">
            <v>c</v>
          </cell>
          <cell r="I30" t="str">
            <v>ALL</v>
          </cell>
          <cell r="L30">
            <v>0.06</v>
          </cell>
          <cell r="M30">
            <v>0.82120000000000004</v>
          </cell>
        </row>
        <row r="31">
          <cell r="B31" t="str">
            <v>LED Exit Sign (New)</v>
          </cell>
          <cell r="C31" t="str">
            <v>L137</v>
          </cell>
          <cell r="D31" t="str">
            <v xml:space="preserve">Custom - all other interior or exterior lighting and control measures </v>
          </cell>
          <cell r="E31" t="str">
            <v>kWh</v>
          </cell>
          <cell r="F31" t="str">
            <v>c</v>
          </cell>
          <cell r="H31" t="str">
            <v>ALC</v>
          </cell>
          <cell r="I31" t="str">
            <v>ALL</v>
          </cell>
          <cell r="L31">
            <v>0.06</v>
          </cell>
          <cell r="M31">
            <v>0.82120000000000004</v>
          </cell>
        </row>
        <row r="32">
          <cell r="B32" t="str">
            <v xml:space="preserve">Delamping-Removal of Lamps, Lamp Holders, and Ballasts-4 foot lamp removed </v>
          </cell>
          <cell r="C32" t="str">
            <v>L19</v>
          </cell>
          <cell r="D32" t="str">
            <v xml:space="preserve">Custom - all other interior or exterior lighting and control measures </v>
          </cell>
          <cell r="E32" t="str">
            <v>kWh</v>
          </cell>
          <cell r="F32" t="str">
            <v>c</v>
          </cell>
          <cell r="H32" t="str">
            <v>MLI</v>
          </cell>
          <cell r="I32" t="str">
            <v>ALL</v>
          </cell>
          <cell r="L32">
            <v>0.06</v>
          </cell>
          <cell r="M32">
            <v>0.82120000000000004</v>
          </cell>
        </row>
        <row r="33">
          <cell r="B33" t="str">
            <v xml:space="preserve">Delamping-Removal of Lamps, Lamp Holders, and Ballasts-8 foot lamp removed </v>
          </cell>
          <cell r="C33" t="str">
            <v>L20</v>
          </cell>
          <cell r="D33" t="str">
            <v xml:space="preserve">Custom - all other interior or exterior lighting and control measures </v>
          </cell>
          <cell r="E33" t="str">
            <v>kWh</v>
          </cell>
          <cell r="F33" t="str">
            <v>c</v>
          </cell>
          <cell r="H33" t="str">
            <v>MLI</v>
          </cell>
          <cell r="I33" t="str">
            <v>ALL</v>
          </cell>
          <cell r="L33">
            <v>0.06</v>
          </cell>
          <cell r="M33">
            <v>0.82120000000000004</v>
          </cell>
        </row>
        <row r="34">
          <cell r="B34" t="str">
            <v>Interior Pulse Start Metal Halide Fixture-Conversion frm 400 watt Metal Halide&lt;350 watts</v>
          </cell>
          <cell r="C34" t="str">
            <v>L293</v>
          </cell>
          <cell r="D34" t="str">
            <v>Interior Pulse Start Metal Halide Fixture-Conversion frm 400 watt Metal Halide&lt;350 watts</v>
          </cell>
          <cell r="E34" t="str">
            <v>kWh</v>
          </cell>
          <cell r="F34" t="str">
            <v>c</v>
          </cell>
          <cell r="H34" t="str">
            <v xml:space="preserve">FRM  </v>
          </cell>
          <cell r="I34" t="str">
            <v>ALL</v>
          </cell>
          <cell r="L34">
            <v>0.06</v>
          </cell>
          <cell r="M34">
            <v>0.82120000000000004</v>
          </cell>
        </row>
        <row r="35">
          <cell r="B35" t="str">
            <v>Photocell:</v>
          </cell>
          <cell r="C35" t="str">
            <v>L36</v>
          </cell>
          <cell r="D35" t="str">
            <v xml:space="preserve">Custom - all other interior or exterior lighting and control measures </v>
          </cell>
          <cell r="E35" t="str">
            <v>kWh</v>
          </cell>
          <cell r="F35" t="str">
            <v>c</v>
          </cell>
          <cell r="H35" t="str">
            <v>ALC</v>
          </cell>
          <cell r="I35" t="str">
            <v>ALL</v>
          </cell>
          <cell r="L35">
            <v>0.06</v>
          </cell>
          <cell r="M35">
            <v>0.82120000000000004</v>
          </cell>
        </row>
        <row r="36">
          <cell r="B36" t="str">
            <v>Premium T8 El Ballast</v>
          </cell>
          <cell r="C36" t="str">
            <v>L744</v>
          </cell>
          <cell r="D36" t="str">
            <v xml:space="preserve">Custom - all other interior or exterior lighting and control measures </v>
          </cell>
          <cell r="E36" t="str">
            <v>kWh</v>
          </cell>
          <cell r="F36" t="str">
            <v>c</v>
          </cell>
          <cell r="H36" t="str">
            <v>MLI</v>
          </cell>
          <cell r="I36" t="str">
            <v>ALL</v>
          </cell>
          <cell r="L36">
            <v>0.06</v>
          </cell>
          <cell r="M36">
            <v>0.82120000000000004</v>
          </cell>
        </row>
        <row r="37">
          <cell r="B37" t="str">
            <v xml:space="preserve"> T8 32W Dimming El Ballast </v>
          </cell>
          <cell r="C37" t="str">
            <v>L746</v>
          </cell>
          <cell r="D37" t="str">
            <v xml:space="preserve">Custom - all other interior or exterior lighting and control measures </v>
          </cell>
          <cell r="E37" t="str">
            <v>kWh</v>
          </cell>
          <cell r="F37" t="str">
            <v>c</v>
          </cell>
          <cell r="H37" t="str">
            <v>MLI</v>
          </cell>
          <cell r="I37" t="str">
            <v>ALL</v>
          </cell>
          <cell r="L37">
            <v>0.06</v>
          </cell>
          <cell r="M37">
            <v>0.82120000000000004</v>
          </cell>
        </row>
        <row r="38">
          <cell r="B38" t="str">
            <v>14-26 watt CFL</v>
          </cell>
          <cell r="C38" t="str">
            <v>L853</v>
          </cell>
          <cell r="D38" t="str">
            <v xml:space="preserve">Custom - all other interior or exterior lighting and control measures </v>
          </cell>
          <cell r="E38" t="str">
            <v>kWh</v>
          </cell>
          <cell r="F38" t="str">
            <v>c</v>
          </cell>
          <cell r="H38" t="str">
            <v>MLI</v>
          </cell>
          <cell r="I38" t="str">
            <v>ALL</v>
          </cell>
          <cell r="L38">
            <v>0.06</v>
          </cell>
          <cell r="M38">
            <v>0.82120000000000004</v>
          </cell>
        </row>
        <row r="39">
          <cell r="B39" t="str">
            <v>5-13 watt CFL</v>
          </cell>
          <cell r="C39" t="str">
            <v>L852</v>
          </cell>
          <cell r="D39" t="str">
            <v xml:space="preserve">Custom - all other interior or exterior lighting and control measures </v>
          </cell>
          <cell r="E39" t="str">
            <v>kWh</v>
          </cell>
          <cell r="F39" t="str">
            <v>c</v>
          </cell>
          <cell r="H39" t="str">
            <v>MLI</v>
          </cell>
          <cell r="I39" t="str">
            <v>ALL</v>
          </cell>
          <cell r="L39">
            <v>0.06</v>
          </cell>
          <cell r="M39">
            <v>0.82120000000000004</v>
          </cell>
        </row>
        <row r="40">
          <cell r="B40" t="str">
            <v>&gt;=27 watt CFL</v>
          </cell>
          <cell r="C40" t="str">
            <v>L854</v>
          </cell>
          <cell r="D40" t="str">
            <v xml:space="preserve">Custom - all other interior or exterior lighting and control measures </v>
          </cell>
          <cell r="E40" t="str">
            <v>kWh</v>
          </cell>
          <cell r="F40" t="str">
            <v>c</v>
          </cell>
          <cell r="H40" t="str">
            <v>MLI</v>
          </cell>
          <cell r="I40" t="str">
            <v>ALL</v>
          </cell>
          <cell r="L40">
            <v>0.06</v>
          </cell>
          <cell r="M40">
            <v>0.82120000000000004</v>
          </cell>
        </row>
        <row r="41">
          <cell r="B41" t="str">
            <v>Custom Lighting</v>
          </cell>
          <cell r="C41" t="str">
            <v>L17</v>
          </cell>
          <cell r="D41" t="str">
            <v xml:space="preserve">Delamping-Removal of Lamps, Lamp Holders, and Ballasts-2 foot lamp removed </v>
          </cell>
          <cell r="E41" t="str">
            <v>kWh</v>
          </cell>
          <cell r="F41" t="str">
            <v>c</v>
          </cell>
          <cell r="I41" t="str">
            <v>ALL</v>
          </cell>
          <cell r="L41">
            <v>0.06</v>
          </cell>
        </row>
        <row r="42">
          <cell r="B42" t="str">
            <v>Custom Lighting</v>
          </cell>
          <cell r="C42" t="str">
            <v>L18</v>
          </cell>
          <cell r="D42" t="str">
            <v xml:space="preserve">Delamping-Removal of Lamps, Lamp Holders, and Ballasts-3 foot lamp removed </v>
          </cell>
          <cell r="E42" t="str">
            <v>kWh</v>
          </cell>
          <cell r="F42" t="str">
            <v>c</v>
          </cell>
          <cell r="I42" t="str">
            <v>ALL</v>
          </cell>
          <cell r="L42">
            <v>0.06</v>
          </cell>
        </row>
        <row r="43">
          <cell r="B43" t="str">
            <v>Custom Lighting</v>
          </cell>
          <cell r="C43" t="str">
            <v>L66</v>
          </cell>
          <cell r="D43" t="str">
            <v xml:space="preserve">Fluorescent Fixture 5-13 watts  </v>
          </cell>
          <cell r="E43" t="str">
            <v>kWh</v>
          </cell>
          <cell r="F43" t="str">
            <v>c</v>
          </cell>
          <cell r="I43" t="str">
            <v>ALL</v>
          </cell>
          <cell r="L43">
            <v>0.06</v>
          </cell>
        </row>
        <row r="44">
          <cell r="B44" t="str">
            <v>Custom Lighting</v>
          </cell>
          <cell r="C44" t="str">
            <v>L168</v>
          </cell>
          <cell r="D44" t="str">
            <v>Induction Lamps &amp; Fixture 55-100 watts, from Incandescent</v>
          </cell>
          <cell r="E44" t="str">
            <v>kWh</v>
          </cell>
          <cell r="F44" t="str">
            <v>c</v>
          </cell>
          <cell r="I44" t="str">
            <v>ALL</v>
          </cell>
          <cell r="L44">
            <v>0.06</v>
          </cell>
        </row>
        <row r="45">
          <cell r="B45" t="str">
            <v>Custom Lighting</v>
          </cell>
          <cell r="C45" t="str">
            <v>L170</v>
          </cell>
          <cell r="D45" t="str">
            <v>PREMIUM T8/T5 Lamp &amp; Electronic Ballast/New Fixture-Replacement of T-12 Lamps &amp; EnergySaver Ballast-2 ft</v>
          </cell>
          <cell r="E45" t="str">
            <v>kWh</v>
          </cell>
          <cell r="F45" t="str">
            <v>c</v>
          </cell>
          <cell r="I45" t="str">
            <v>ALL</v>
          </cell>
          <cell r="L45">
            <v>0.06</v>
          </cell>
        </row>
        <row r="46">
          <cell r="B46" t="str">
            <v>Custom Lighting</v>
          </cell>
          <cell r="C46" t="str">
            <v>L171</v>
          </cell>
          <cell r="D46" t="str">
            <v>PREMIUM T8/T5 Lamp &amp; Electronic Ballast/New Fixture-Replacement of T-12 Lamps &amp; EnergySaver Ballast-3 ft</v>
          </cell>
          <cell r="E46" t="str">
            <v>kWh</v>
          </cell>
          <cell r="F46" t="str">
            <v>c</v>
          </cell>
          <cell r="I46" t="str">
            <v>ALL</v>
          </cell>
          <cell r="L46">
            <v>0.06</v>
          </cell>
        </row>
        <row r="47">
          <cell r="B47" t="str">
            <v>Custom Lighting</v>
          </cell>
          <cell r="C47" t="str">
            <v>L176</v>
          </cell>
          <cell r="D47" t="str">
            <v xml:space="preserve">Fluorescent Fixture 14-26 watts </v>
          </cell>
          <cell r="E47" t="str">
            <v>kWh</v>
          </cell>
          <cell r="F47" t="str">
            <v>c</v>
          </cell>
          <cell r="I47" t="str">
            <v>ALL</v>
          </cell>
          <cell r="L47">
            <v>0.06</v>
          </cell>
        </row>
        <row r="48">
          <cell r="B48" t="str">
            <v>Custom Lighting</v>
          </cell>
          <cell r="C48" t="str">
            <v>L178</v>
          </cell>
          <cell r="D48" t="str">
            <v>Fluorescent Fixture Conversion frm Incandescent 27-65 watts</v>
          </cell>
          <cell r="E48" t="str">
            <v>kWh</v>
          </cell>
          <cell r="F48" t="str">
            <v>c</v>
          </cell>
          <cell r="I48" t="str">
            <v>ALL</v>
          </cell>
          <cell r="L48">
            <v>0.06</v>
          </cell>
        </row>
        <row r="49">
          <cell r="B49" t="str">
            <v>Custom Lighting</v>
          </cell>
          <cell r="C49" t="str">
            <v>L179</v>
          </cell>
          <cell r="D49" t="str">
            <v>Fluorescent Fixture Conversion frm Mercury Vapor 27-65 watts</v>
          </cell>
          <cell r="E49" t="str">
            <v>kWh</v>
          </cell>
          <cell r="F49" t="str">
            <v>c</v>
          </cell>
          <cell r="I49" t="str">
            <v>ALL</v>
          </cell>
          <cell r="L49">
            <v>0.06</v>
          </cell>
        </row>
        <row r="50">
          <cell r="B50" t="str">
            <v>Custom Lighting</v>
          </cell>
          <cell r="C50" t="str">
            <v>L180</v>
          </cell>
          <cell r="D50" t="str">
            <v>Fluorescent Fixture Conversion frm Incandescent 66-90 watts</v>
          </cell>
          <cell r="E50" t="str">
            <v>kWh</v>
          </cell>
          <cell r="F50" t="str">
            <v>c</v>
          </cell>
          <cell r="I50" t="str">
            <v>ALL</v>
          </cell>
          <cell r="L50">
            <v>0.06</v>
          </cell>
        </row>
        <row r="51">
          <cell r="B51" t="str">
            <v>Custom Lighting</v>
          </cell>
          <cell r="C51" t="str">
            <v>L181</v>
          </cell>
          <cell r="D51" t="str">
            <v>Fluorescent Fixture Conversion frm Mercury Vapor 66-90 watts</v>
          </cell>
          <cell r="E51" t="str">
            <v>kWh</v>
          </cell>
          <cell r="F51" t="str">
            <v>c</v>
          </cell>
          <cell r="I51" t="str">
            <v>ALL</v>
          </cell>
          <cell r="L51">
            <v>0.06</v>
          </cell>
        </row>
        <row r="52">
          <cell r="B52" t="str">
            <v>Custom Lighting</v>
          </cell>
          <cell r="C52" t="str">
            <v>L185</v>
          </cell>
          <cell r="D52" t="str">
            <v>High Intensity Discharge (HID) Interior Fixtures (Compact)-Conversion frm Incandescent 0-35 watt lamp</v>
          </cell>
          <cell r="E52" t="str">
            <v>kWh</v>
          </cell>
          <cell r="F52" t="str">
            <v>c</v>
          </cell>
          <cell r="I52" t="str">
            <v>ALL</v>
          </cell>
          <cell r="L52">
            <v>0.06</v>
          </cell>
        </row>
        <row r="53">
          <cell r="B53" t="str">
            <v>Custom Lighting</v>
          </cell>
          <cell r="C53" t="str">
            <v>L186</v>
          </cell>
          <cell r="D53" t="str">
            <v>High Intensity Discharge (HID) Interior Fixtures (Compact)-Conversion frm Mercury Vapor 0-35 watt lamp</v>
          </cell>
          <cell r="E53" t="str">
            <v>kWh</v>
          </cell>
          <cell r="F53" t="str">
            <v>c</v>
          </cell>
          <cell r="I53" t="str">
            <v>ALL</v>
          </cell>
          <cell r="L53">
            <v>0.06</v>
          </cell>
        </row>
        <row r="54">
          <cell r="B54" t="str">
            <v>Custom Lighting</v>
          </cell>
          <cell r="C54" t="str">
            <v>L187</v>
          </cell>
          <cell r="D54" t="str">
            <v>High Intensity Discharge (HID) Interior Fixtures (Compact)-Conversion frm Incandescent 36-70 watt lamp</v>
          </cell>
          <cell r="E54" t="str">
            <v>kWh</v>
          </cell>
          <cell r="F54" t="str">
            <v>c</v>
          </cell>
          <cell r="I54" t="str">
            <v>ALL</v>
          </cell>
          <cell r="L54">
            <v>0.06</v>
          </cell>
        </row>
        <row r="55">
          <cell r="B55" t="str">
            <v>Custom Lighting</v>
          </cell>
          <cell r="C55" t="str">
            <v>L188</v>
          </cell>
          <cell r="D55" t="str">
            <v>High Intensity Discharge (HID) Interior Fixtures (Compact)-Conversion frm Mercury Vapor 36-70 watt lamp</v>
          </cell>
          <cell r="E55" t="str">
            <v>kWh</v>
          </cell>
          <cell r="F55" t="str">
            <v>c</v>
          </cell>
          <cell r="I55" t="str">
            <v>ALL</v>
          </cell>
          <cell r="L55">
            <v>0.06</v>
          </cell>
        </row>
        <row r="56">
          <cell r="B56" t="str">
            <v>Custom Lighting</v>
          </cell>
          <cell r="C56" t="str">
            <v>L189</v>
          </cell>
          <cell r="D56" t="str">
            <v>High Intensity Discharge (HID) Interior Fixtures (Compact)-Conversion frm Incandescent 71-100 watt lamp</v>
          </cell>
          <cell r="E56" t="str">
            <v>kWh</v>
          </cell>
          <cell r="F56" t="str">
            <v>c</v>
          </cell>
          <cell r="I56" t="str">
            <v>ALL</v>
          </cell>
          <cell r="L56">
            <v>0.06</v>
          </cell>
        </row>
        <row r="57">
          <cell r="B57" t="str">
            <v>Custom Lighting</v>
          </cell>
          <cell r="C57" t="str">
            <v>L190</v>
          </cell>
          <cell r="D57" t="str">
            <v>High Intensity Discharge (HID) Interior Fixtures (Compact)-Conversion frm Mercury Vapor 71-100 watt lamp</v>
          </cell>
          <cell r="E57" t="str">
            <v>kWh</v>
          </cell>
          <cell r="F57" t="str">
            <v>c</v>
          </cell>
          <cell r="I57" t="str">
            <v>ALL</v>
          </cell>
          <cell r="L57">
            <v>0.06</v>
          </cell>
        </row>
        <row r="58">
          <cell r="B58" t="str">
            <v>Custom Lighting</v>
          </cell>
          <cell r="C58" t="str">
            <v>L192</v>
          </cell>
          <cell r="D58" t="str">
            <v xml:space="preserve">Interior HID Fixtures (Pulse Start)-Conversion frm Mercury Vapor 101-175 watt lamp  </v>
          </cell>
          <cell r="E58" t="str">
            <v>kWh</v>
          </cell>
          <cell r="F58" t="str">
            <v>c</v>
          </cell>
          <cell r="I58" t="str">
            <v>ALL</v>
          </cell>
          <cell r="L58">
            <v>0.06</v>
          </cell>
        </row>
        <row r="59">
          <cell r="B59" t="str">
            <v>Custom Lighting</v>
          </cell>
          <cell r="C59" t="str">
            <v>L193</v>
          </cell>
          <cell r="D59" t="str">
            <v xml:space="preserve">Interior HID Fixtures (Pulse Start)-Conversion frm Incandescent 176-250 watt lamp  </v>
          </cell>
          <cell r="E59" t="str">
            <v>kWh</v>
          </cell>
          <cell r="F59" t="str">
            <v>c</v>
          </cell>
          <cell r="I59" t="str">
            <v>ALL</v>
          </cell>
          <cell r="L59">
            <v>0.06</v>
          </cell>
        </row>
        <row r="60">
          <cell r="B60" t="str">
            <v>Custom Lighting</v>
          </cell>
          <cell r="C60" t="str">
            <v>L194</v>
          </cell>
          <cell r="D60" t="str">
            <v xml:space="preserve">Interior HID Fixtures (Pulse Start)-Conversion frm Mercury Vapor 176-250 watt lamp  </v>
          </cell>
          <cell r="E60" t="str">
            <v>kWh</v>
          </cell>
          <cell r="F60" t="str">
            <v>c</v>
          </cell>
          <cell r="I60" t="str">
            <v>ALL</v>
          </cell>
          <cell r="L60">
            <v>0.06</v>
          </cell>
        </row>
        <row r="61">
          <cell r="B61" t="str">
            <v>Custom Lighting</v>
          </cell>
          <cell r="C61" t="str">
            <v>L195</v>
          </cell>
          <cell r="D61" t="str">
            <v xml:space="preserve">Interior HID Fixtures (Pulse Start)-Conversion frm Incandescent 251-400 watt lamp  </v>
          </cell>
          <cell r="E61" t="str">
            <v>kWh</v>
          </cell>
          <cell r="F61" t="str">
            <v>c</v>
          </cell>
          <cell r="I61" t="str">
            <v>ALL</v>
          </cell>
          <cell r="L61">
            <v>0.06</v>
          </cell>
        </row>
        <row r="62">
          <cell r="B62" t="str">
            <v>Custom Lighting</v>
          </cell>
          <cell r="C62" t="str">
            <v>L196</v>
          </cell>
          <cell r="D62" t="str">
            <v xml:space="preserve">Interior HID Fixtures (Pulse Start)-Conversion frm Mercury Vapor 251-400 watt lamp  </v>
          </cell>
          <cell r="E62" t="str">
            <v>kWh</v>
          </cell>
          <cell r="F62" t="str">
            <v>c</v>
          </cell>
          <cell r="I62" t="str">
            <v>ALL</v>
          </cell>
          <cell r="L62">
            <v>0.06</v>
          </cell>
        </row>
        <row r="63">
          <cell r="B63" t="str">
            <v>Custom Lighting</v>
          </cell>
          <cell r="C63" t="str">
            <v>L198</v>
          </cell>
          <cell r="D63" t="str">
            <v>Exterior HID Fixtures-Conversion frm Mercury Vapor 0-100 watts</v>
          </cell>
          <cell r="E63" t="str">
            <v>kWh</v>
          </cell>
          <cell r="F63" t="str">
            <v>c</v>
          </cell>
          <cell r="I63" t="str">
            <v>ALL</v>
          </cell>
          <cell r="L63">
            <v>0.06</v>
          </cell>
        </row>
        <row r="64">
          <cell r="B64" t="str">
            <v>Custom Lighting</v>
          </cell>
          <cell r="C64" t="str">
            <v>L199</v>
          </cell>
          <cell r="D64" t="str">
            <v>Exterior HID Fixtures-Conversion frm Incandescent 101-175 watts</v>
          </cell>
          <cell r="E64" t="str">
            <v>kWh</v>
          </cell>
          <cell r="F64" t="str">
            <v>c</v>
          </cell>
          <cell r="I64" t="str">
            <v>ALL</v>
          </cell>
          <cell r="L64">
            <v>0.06</v>
          </cell>
        </row>
        <row r="65">
          <cell r="B65" t="str">
            <v>Custom Lighting</v>
          </cell>
          <cell r="C65" t="str">
            <v>L200</v>
          </cell>
          <cell r="D65" t="str">
            <v>Exterior HID Fixtures-Conversion frm Mercury Vapor 101-175 watts</v>
          </cell>
          <cell r="E65" t="str">
            <v>kWh</v>
          </cell>
          <cell r="F65" t="str">
            <v>c</v>
          </cell>
          <cell r="I65" t="str">
            <v>ALL</v>
          </cell>
          <cell r="L65">
            <v>0.06</v>
          </cell>
        </row>
        <row r="66">
          <cell r="B66" t="str">
            <v>Custom Lighting</v>
          </cell>
          <cell r="C66" t="str">
            <v>L202</v>
          </cell>
          <cell r="D66" t="str">
            <v>HO T-5 FIXTURE: INTERIOR, METAL HALIDE, 4 LAMP CONV,TIER -1 400 &lt;= 244</v>
          </cell>
          <cell r="E66" t="str">
            <v>kWh</v>
          </cell>
          <cell r="F66" t="str">
            <v>c</v>
          </cell>
          <cell r="I66" t="str">
            <v>ALL</v>
          </cell>
          <cell r="L66">
            <v>0.06</v>
          </cell>
        </row>
        <row r="67">
          <cell r="B67" t="str">
            <v>Custom Lighting</v>
          </cell>
          <cell r="C67" t="str">
            <v>L205</v>
          </cell>
          <cell r="D67" t="str">
            <v>Fluorescent Fixture Conversion frm Incandescent &gt;90 watts</v>
          </cell>
          <cell r="E67" t="str">
            <v>kWh</v>
          </cell>
          <cell r="F67" t="str">
            <v>c</v>
          </cell>
          <cell r="I67" t="str">
            <v>ALL</v>
          </cell>
          <cell r="L67">
            <v>0.06</v>
          </cell>
        </row>
        <row r="68">
          <cell r="B68" t="str">
            <v>Custom Lighting</v>
          </cell>
          <cell r="C68" t="str">
            <v>L206</v>
          </cell>
          <cell r="D68" t="str">
            <v>Fluorescent Fixture Conversion frm Mercury Vapor &gt;90 watts</v>
          </cell>
          <cell r="E68" t="str">
            <v>kWh</v>
          </cell>
          <cell r="F68" t="str">
            <v>c</v>
          </cell>
          <cell r="I68" t="str">
            <v>ALL</v>
          </cell>
          <cell r="L68">
            <v>0.06</v>
          </cell>
        </row>
        <row r="69">
          <cell r="B69" t="str">
            <v>Custom Lighting</v>
          </cell>
          <cell r="C69" t="str">
            <v>L211</v>
          </cell>
          <cell r="D69" t="str">
            <v>Induction Lamps and Fixtures Conversion frm Mercury Vapor &gt;100 watt lamp</v>
          </cell>
          <cell r="E69" t="str">
            <v>kWh</v>
          </cell>
          <cell r="F69" t="str">
            <v>c</v>
          </cell>
          <cell r="I69" t="str">
            <v>ALL</v>
          </cell>
          <cell r="L69">
            <v>0.06</v>
          </cell>
        </row>
        <row r="70">
          <cell r="B70" t="str">
            <v>Custom Lighting</v>
          </cell>
          <cell r="C70" t="str">
            <v>L283</v>
          </cell>
          <cell r="D70" t="str">
            <v>LED Channel Signage Retrofit-Indoor Red &gt;2 feet high</v>
          </cell>
          <cell r="E70" t="str">
            <v>kWh</v>
          </cell>
          <cell r="F70" t="str">
            <v>c</v>
          </cell>
          <cell r="I70" t="str">
            <v>ALL</v>
          </cell>
          <cell r="L70">
            <v>0.06</v>
          </cell>
        </row>
        <row r="71">
          <cell r="B71" t="str">
            <v>Custom Lighting</v>
          </cell>
          <cell r="C71" t="str">
            <v>L290</v>
          </cell>
          <cell r="D71" t="str">
            <v>PREMIUM T8/T5 Lamp &amp; Electronic Ballast/New Fixture-Replacement of T-12 Lamps &amp; EnergySaver Ballast-4 ft</v>
          </cell>
          <cell r="E71" t="str">
            <v>kWh</v>
          </cell>
          <cell r="F71" t="str">
            <v>c</v>
          </cell>
          <cell r="I71" t="str">
            <v>ALL</v>
          </cell>
          <cell r="L71">
            <v>0.06</v>
          </cell>
        </row>
        <row r="72">
          <cell r="B72" t="str">
            <v>Custom Lighting</v>
          </cell>
          <cell r="C72" t="str">
            <v>L299</v>
          </cell>
          <cell r="D72" t="str">
            <v>PREMIUM T8/T5 Lamp &amp; Electronic Ballast/New Fixture-Replacement of T-12 Lamps &amp; EnergySaver Ballast-8 ft</v>
          </cell>
          <cell r="E72" t="str">
            <v>kWh</v>
          </cell>
          <cell r="F72" t="str">
            <v>c</v>
          </cell>
          <cell r="I72" t="str">
            <v>ALL</v>
          </cell>
          <cell r="L72">
            <v>0.06</v>
          </cell>
        </row>
        <row r="73">
          <cell r="B73" t="str">
            <v>Custom Lighting</v>
          </cell>
          <cell r="C73" t="str">
            <v>L300</v>
          </cell>
          <cell r="D73" t="str">
            <v>Ceramic Metal Halide Fixture</v>
          </cell>
          <cell r="E73" t="str">
            <v>kWh</v>
          </cell>
          <cell r="F73" t="str">
            <v>c</v>
          </cell>
          <cell r="I73" t="str">
            <v>ALL</v>
          </cell>
          <cell r="L73">
            <v>0.06</v>
          </cell>
        </row>
        <row r="74">
          <cell r="B74" t="str">
            <v>Custom Lighting</v>
          </cell>
          <cell r="C74" t="str">
            <v>L724</v>
          </cell>
          <cell r="D74" t="str">
            <v>Occupancy Sensor for High Bay HO T-5 Fixture</v>
          </cell>
          <cell r="E74" t="str">
            <v>kWh</v>
          </cell>
          <cell r="F74" t="str">
            <v>c</v>
          </cell>
          <cell r="I74" t="str">
            <v>ALL</v>
          </cell>
          <cell r="L74">
            <v>0.06</v>
          </cell>
        </row>
        <row r="75">
          <cell r="B75" t="str">
            <v>Custom Lighting</v>
          </cell>
          <cell r="C75" t="str">
            <v>L730</v>
          </cell>
          <cell r="D75" t="str">
            <v>28 watt T8 replacing 32 watt T8</v>
          </cell>
          <cell r="E75" t="str">
            <v>kWh</v>
          </cell>
          <cell r="F75" t="str">
            <v>c</v>
          </cell>
          <cell r="I75" t="str">
            <v>ALL</v>
          </cell>
          <cell r="L75">
            <v>0.06</v>
          </cell>
        </row>
        <row r="76">
          <cell r="B76" t="str">
            <v>Custom Lighting</v>
          </cell>
          <cell r="C76" t="str">
            <v>L733</v>
          </cell>
          <cell r="D76" t="str">
            <v>T8 Light Fixture–Bi-Level for Stairwell/Hall/Garage–2-Lamp</v>
          </cell>
          <cell r="E76" t="str">
            <v>kWh</v>
          </cell>
          <cell r="F76" t="str">
            <v>c</v>
          </cell>
          <cell r="I76" t="str">
            <v>ALL</v>
          </cell>
          <cell r="L76">
            <v>0.06</v>
          </cell>
        </row>
        <row r="77">
          <cell r="B77" t="str">
            <v>Custom Lighting</v>
          </cell>
          <cell r="C77" t="str">
            <v>L734</v>
          </cell>
          <cell r="D77" t="str">
            <v>Cold Cathode Fluorescent Lamp</v>
          </cell>
          <cell r="E77" t="str">
            <v>kWh</v>
          </cell>
          <cell r="F77" t="str">
            <v>c</v>
          </cell>
          <cell r="I77" t="str">
            <v>ALL</v>
          </cell>
          <cell r="L77">
            <v>0.06</v>
          </cell>
        </row>
        <row r="78">
          <cell r="B78" t="str">
            <v>Custom Lighting</v>
          </cell>
          <cell r="C78" t="str">
            <v>L745</v>
          </cell>
          <cell r="D78" t="str">
            <v>Screw In CFL (14-26) Reflector</v>
          </cell>
          <cell r="E78" t="str">
            <v>kWh</v>
          </cell>
          <cell r="F78" t="str">
            <v>c</v>
          </cell>
          <cell r="I78" t="str">
            <v>ALL</v>
          </cell>
          <cell r="L78">
            <v>0.06</v>
          </cell>
        </row>
        <row r="79">
          <cell r="B79" t="str">
            <v>Custom Lighting</v>
          </cell>
          <cell r="C79" t="str">
            <v>L859</v>
          </cell>
          <cell r="D79" t="str">
            <v>Occupancy Sensor-Wall or Ceiling-mounted-Small Area Coverage</v>
          </cell>
          <cell r="E79" t="str">
            <v>kWh</v>
          </cell>
          <cell r="F79" t="str">
            <v>c</v>
          </cell>
          <cell r="I79" t="str">
            <v>ALL</v>
          </cell>
          <cell r="L79">
            <v>0.06</v>
          </cell>
        </row>
        <row r="80">
          <cell r="B80" t="str">
            <v>Custom Lighting</v>
          </cell>
          <cell r="C80" t="str">
            <v>L860</v>
          </cell>
          <cell r="D80" t="str">
            <v>Occupancy Sensor-Wall or Ceiling-mounted-Large Area Coverage</v>
          </cell>
          <cell r="E80" t="str">
            <v>kWh</v>
          </cell>
          <cell r="F80" t="str">
            <v>c</v>
          </cell>
          <cell r="I80" t="str">
            <v>ALL</v>
          </cell>
          <cell r="L80">
            <v>0.06</v>
          </cell>
        </row>
        <row r="81">
          <cell r="B81" t="str">
            <v>Custom Lighting</v>
          </cell>
          <cell r="C81" t="str">
            <v>L861</v>
          </cell>
          <cell r="D81" t="str">
            <v>Occupancy Sensor-High Bay-Integrated (Warehouse)</v>
          </cell>
          <cell r="E81" t="str">
            <v>kWh</v>
          </cell>
          <cell r="F81" t="str">
            <v>c</v>
          </cell>
          <cell r="I81" t="str">
            <v>ALL</v>
          </cell>
          <cell r="L81">
            <v>0.06</v>
          </cell>
        </row>
        <row r="82">
          <cell r="B82" t="str">
            <v>Custom Lighting</v>
          </cell>
          <cell r="C82" t="str">
            <v>L862</v>
          </cell>
          <cell r="D82" t="str">
            <v>High Output (HO) T-5 Fixtures-6-Lamp-Conversion frm 400W Metal Halide</v>
          </cell>
          <cell r="E82" t="str">
            <v>kWh</v>
          </cell>
          <cell r="F82" t="str">
            <v>c</v>
          </cell>
          <cell r="I82" t="str">
            <v>ALL</v>
          </cell>
          <cell r="L82">
            <v>0.06</v>
          </cell>
        </row>
        <row r="83">
          <cell r="B83" t="str">
            <v>Custom Lighting</v>
          </cell>
          <cell r="C83" t="str">
            <v>L863</v>
          </cell>
          <cell r="D83" t="str">
            <v>T8-25 WATT LAMP-REPLACEMENT OF T8-32 WATT LAMP - 4 FT</v>
          </cell>
          <cell r="E83" t="str">
            <v>kWh</v>
          </cell>
          <cell r="F83" t="str">
            <v>c</v>
          </cell>
          <cell r="I83" t="str">
            <v>ALL</v>
          </cell>
          <cell r="L83">
            <v>0.06</v>
          </cell>
        </row>
        <row r="84">
          <cell r="B84" t="str">
            <v>Custom Lighting</v>
          </cell>
          <cell r="C84" t="str">
            <v>L864</v>
          </cell>
          <cell r="D84" t="str">
            <v xml:space="preserve">Screw- Ceramic Metal Halide lamp – Integrated Self-Ballasted 25 Watt Reflector Lamps </v>
          </cell>
          <cell r="E84" t="str">
            <v>kWh</v>
          </cell>
          <cell r="F84" t="str">
            <v>c</v>
          </cell>
          <cell r="I84" t="str">
            <v>ALL</v>
          </cell>
          <cell r="L84">
            <v>0.06</v>
          </cell>
        </row>
        <row r="85">
          <cell r="B85" t="str">
            <v>Custom Lighting</v>
          </cell>
          <cell r="C85" t="str">
            <v>L866</v>
          </cell>
          <cell r="D85" t="str">
            <v xml:space="preserve">Screw in High Efficiency Halogen lamp – 35 Watt Reflector Lamps  </v>
          </cell>
          <cell r="E85" t="str">
            <v>kWh</v>
          </cell>
          <cell r="F85" t="str">
            <v>c</v>
          </cell>
          <cell r="I85" t="str">
            <v>ALL</v>
          </cell>
          <cell r="L85">
            <v>0.06</v>
          </cell>
        </row>
        <row r="86">
          <cell r="B86" t="str">
            <v>Custom Lighting</v>
          </cell>
          <cell r="C86" t="str">
            <v>L884</v>
          </cell>
          <cell r="D86" t="str">
            <v>28 watt T8 replacing 40 watt T12 - 4 FT</v>
          </cell>
          <cell r="E86" t="str">
            <v>kWh</v>
          </cell>
          <cell r="F86" t="str">
            <v>c</v>
          </cell>
          <cell r="I86" t="str">
            <v>ALL</v>
          </cell>
          <cell r="L86">
            <v>0.06</v>
          </cell>
        </row>
        <row r="87">
          <cell r="B87" t="str">
            <v>Custom Lighting</v>
          </cell>
          <cell r="C87" t="str">
            <v>L885</v>
          </cell>
          <cell r="D87" t="str">
            <v>25 watt T8 replacing 40 watt T12 - 4 FT</v>
          </cell>
          <cell r="E87" t="str">
            <v>kWh</v>
          </cell>
          <cell r="F87" t="str">
            <v>c</v>
          </cell>
          <cell r="I87" t="str">
            <v>ALL</v>
          </cell>
          <cell r="L87">
            <v>0.06</v>
          </cell>
        </row>
        <row r="88">
          <cell r="B88" t="str">
            <v>Custom Lighting</v>
          </cell>
          <cell r="C88" t="str">
            <v>L895</v>
          </cell>
          <cell r="D88" t="str">
            <v>HO T-5 FIXTURE: INTERIOR, METAL HALIDE, 4 LAMP CONV, &gt; 400 &lt;= 600</v>
          </cell>
          <cell r="E88" t="str">
            <v>kWh</v>
          </cell>
          <cell r="F88" t="str">
            <v>c</v>
          </cell>
          <cell r="I88" t="str">
            <v>ALL</v>
          </cell>
          <cell r="L88">
            <v>0.06</v>
          </cell>
        </row>
        <row r="89">
          <cell r="B89" t="str">
            <v>Custom Lighting</v>
          </cell>
          <cell r="C89" t="str">
            <v>L896</v>
          </cell>
          <cell r="D89" t="str">
            <v>HO T-5 FIXTURE: INTERIOR, METAL HALIDE, 4 LAMP CONV, TIER-2 400 &lt;= 360</v>
          </cell>
          <cell r="E89" t="str">
            <v>kWh</v>
          </cell>
          <cell r="F89" t="str">
            <v>c</v>
          </cell>
          <cell r="I89" t="str">
            <v>ALL</v>
          </cell>
          <cell r="L89">
            <v>0.06</v>
          </cell>
        </row>
        <row r="90">
          <cell r="B90" t="str">
            <v>High Volume Low Speed Fans 16 Ft Diameter</v>
          </cell>
          <cell r="C90" t="str">
            <v>S0015</v>
          </cell>
          <cell r="D90" t="str">
            <v>High Volume Low Speed Fans 16 Ft Diameter</v>
          </cell>
          <cell r="E90" t="str">
            <v>per LVHS fan replaced</v>
          </cell>
          <cell r="F90" t="str">
            <v>c</v>
          </cell>
          <cell r="H90" t="str">
            <v xml:space="preserve">FRM  </v>
          </cell>
          <cell r="I90" t="str">
            <v>ALL</v>
          </cell>
          <cell r="L90">
            <v>83</v>
          </cell>
          <cell r="M90">
            <v>0.82120000000000004</v>
          </cell>
        </row>
        <row r="91">
          <cell r="B91" t="str">
            <v>High Volume Low Speed Fans 18 Ft Diameter</v>
          </cell>
          <cell r="C91" t="str">
            <v>S0016</v>
          </cell>
          <cell r="D91" t="str">
            <v>High Volume Low Speed Fans 18 Ft Diameter</v>
          </cell>
          <cell r="E91" t="str">
            <v>per LVHS fan replaced</v>
          </cell>
          <cell r="F91" t="str">
            <v>c</v>
          </cell>
          <cell r="H91" t="str">
            <v xml:space="preserve">FRM  </v>
          </cell>
          <cell r="I91" t="str">
            <v>ALL</v>
          </cell>
          <cell r="L91">
            <v>88</v>
          </cell>
          <cell r="M91">
            <v>0.82120000000000004</v>
          </cell>
        </row>
        <row r="92">
          <cell r="B92" t="str">
            <v>High Volume Low Speed Fans 20 Ft Diameter</v>
          </cell>
          <cell r="C92" t="str">
            <v>S0017</v>
          </cell>
          <cell r="D92" t="str">
            <v>High Volume Low Speed Fans 20 Ft Diameter</v>
          </cell>
          <cell r="E92" t="str">
            <v>per LVHS fan replaced</v>
          </cell>
          <cell r="F92" t="str">
            <v>c</v>
          </cell>
          <cell r="H92" t="str">
            <v xml:space="preserve">FRM  </v>
          </cell>
          <cell r="I92" t="str">
            <v>ALL</v>
          </cell>
          <cell r="L92">
            <v>82</v>
          </cell>
          <cell r="M92">
            <v>0.82120000000000004</v>
          </cell>
        </row>
        <row r="93">
          <cell r="B93" t="str">
            <v>High Volume Low Speed Fans 24 Ft Diameter</v>
          </cell>
          <cell r="C93" t="str">
            <v>S0018</v>
          </cell>
          <cell r="D93" t="str">
            <v>High Volume Low Speed Fans 24 Ft Diameter</v>
          </cell>
          <cell r="E93" t="str">
            <v>per LVHS fan replaced</v>
          </cell>
          <cell r="F93" t="str">
            <v>c</v>
          </cell>
          <cell r="H93" t="str">
            <v xml:space="preserve">FRM  </v>
          </cell>
          <cell r="I93" t="str">
            <v>ALL</v>
          </cell>
          <cell r="L93">
            <v>77</v>
          </cell>
          <cell r="M93">
            <v>0.82120000000000004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workbookViewId="0">
      <pane xSplit="1" ySplit="3" topLeftCell="D28" activePane="bottomRight" state="frozenSplit"/>
      <selection pane="topRight" activeCell="AQ4" sqref="AQ4"/>
      <selection pane="bottomLeft" activeCell="A44" sqref="A44"/>
      <selection pane="bottomRight" activeCell="N7" sqref="N7"/>
    </sheetView>
  </sheetViews>
  <sheetFormatPr defaultRowHeight="12.75" x14ac:dyDescent="0.2"/>
  <cols>
    <col min="1" max="1" width="26" customWidth="1"/>
    <col min="2" max="2" width="8.7109375" customWidth="1"/>
    <col min="3" max="3" width="16.5703125" customWidth="1"/>
    <col min="4" max="4" width="7.42578125" customWidth="1"/>
    <col min="5" max="5" width="11.28515625" bestFit="1" customWidth="1"/>
    <col min="6" max="6" width="11.85546875" customWidth="1"/>
    <col min="7" max="7" width="16" customWidth="1"/>
    <col min="9" max="9" width="10.85546875" customWidth="1"/>
  </cols>
  <sheetData>
    <row r="1" spans="1:13" x14ac:dyDescent="0.2">
      <c r="F1">
        <v>22440</v>
      </c>
      <c r="H1">
        <v>8.6</v>
      </c>
      <c r="I1">
        <v>1.75</v>
      </c>
      <c r="K1">
        <v>365</v>
      </c>
    </row>
    <row r="2" spans="1:13" ht="51" customHeight="1" x14ac:dyDescent="0.2">
      <c r="A2" s="10" t="s">
        <v>0</v>
      </c>
      <c r="B2" s="9" t="s">
        <v>1</v>
      </c>
      <c r="C2" s="10" t="s">
        <v>2</v>
      </c>
      <c r="D2" s="10" t="s">
        <v>3</v>
      </c>
      <c r="E2" s="8" t="s">
        <v>8</v>
      </c>
      <c r="F2" s="9" t="s">
        <v>10</v>
      </c>
      <c r="G2" s="9" t="s">
        <v>11</v>
      </c>
      <c r="H2" s="9" t="s">
        <v>9</v>
      </c>
      <c r="I2" s="9" t="s">
        <v>12</v>
      </c>
      <c r="J2" s="9" t="s">
        <v>15</v>
      </c>
      <c r="K2" s="9" t="s">
        <v>16</v>
      </c>
      <c r="L2" s="9" t="s">
        <v>17</v>
      </c>
      <c r="M2" s="9" t="s">
        <v>18</v>
      </c>
    </row>
    <row r="3" spans="1:13" x14ac:dyDescent="0.2">
      <c r="A3" s="2"/>
      <c r="E3" s="1"/>
    </row>
    <row r="4" spans="1:13" x14ac:dyDescent="0.2">
      <c r="E4" s="3"/>
    </row>
    <row r="5" spans="1:13" x14ac:dyDescent="0.2">
      <c r="A5" s="21">
        <v>1</v>
      </c>
      <c r="B5" t="s">
        <v>4</v>
      </c>
      <c r="C5" t="s">
        <v>5</v>
      </c>
      <c r="D5">
        <v>3</v>
      </c>
      <c r="E5" s="1">
        <v>550</v>
      </c>
      <c r="F5" s="1">
        <f t="shared" ref="F5:F28" si="0">+$F$1</f>
        <v>22440</v>
      </c>
      <c r="G5" s="1">
        <f t="shared" ref="G5:G40" si="1">+F5*E5</f>
        <v>12342000</v>
      </c>
      <c r="H5" s="1">
        <f t="shared" ref="H5:H40" si="2">+G5/$H$1/100</f>
        <v>14351.162790697676</v>
      </c>
      <c r="I5" s="1">
        <f t="shared" ref="I5:I40" si="3">+H5*$I$1</f>
        <v>25114.534883720931</v>
      </c>
      <c r="J5">
        <v>18</v>
      </c>
      <c r="K5">
        <f t="shared" ref="K5:K40" si="4">+J5*$K$1</f>
        <v>6570</v>
      </c>
      <c r="L5">
        <f t="shared" ref="L5:L41" si="5">+I5/K5</f>
        <v>3.8226080492725925</v>
      </c>
      <c r="M5">
        <f t="shared" ref="M5:M40" si="6">+L5/H5</f>
        <v>2.6636225266362252E-4</v>
      </c>
    </row>
    <row r="6" spans="1:13" x14ac:dyDescent="0.2">
      <c r="A6" s="21">
        <f t="shared" ref="A6:A40" si="7">+A5+1</f>
        <v>2</v>
      </c>
      <c r="B6" t="s">
        <v>4</v>
      </c>
      <c r="C6" t="s">
        <v>5</v>
      </c>
      <c r="D6">
        <v>3</v>
      </c>
      <c r="E6" s="1">
        <v>600</v>
      </c>
      <c r="F6" s="1">
        <f t="shared" si="0"/>
        <v>22440</v>
      </c>
      <c r="G6" s="1">
        <f t="shared" si="1"/>
        <v>13464000</v>
      </c>
      <c r="H6" s="1">
        <f t="shared" si="2"/>
        <v>15655.813953488374</v>
      </c>
      <c r="I6" s="1">
        <f t="shared" si="3"/>
        <v>27397.674418604656</v>
      </c>
      <c r="J6">
        <v>14</v>
      </c>
      <c r="K6">
        <f t="shared" si="4"/>
        <v>5110</v>
      </c>
      <c r="L6">
        <f t="shared" si="5"/>
        <v>5.3615801210576626</v>
      </c>
      <c r="M6">
        <f t="shared" si="6"/>
        <v>3.4246575342465754E-4</v>
      </c>
    </row>
    <row r="7" spans="1:13" x14ac:dyDescent="0.2">
      <c r="A7" s="21">
        <f t="shared" si="7"/>
        <v>3</v>
      </c>
      <c r="B7" t="s">
        <v>4</v>
      </c>
      <c r="C7" t="s">
        <v>5</v>
      </c>
      <c r="D7">
        <v>4</v>
      </c>
      <c r="E7" s="1">
        <v>1400</v>
      </c>
      <c r="F7" s="1">
        <f t="shared" si="0"/>
        <v>22440</v>
      </c>
      <c r="G7" s="1">
        <f t="shared" si="1"/>
        <v>31416000</v>
      </c>
      <c r="H7" s="1">
        <f t="shared" si="2"/>
        <v>36530.232558139534</v>
      </c>
      <c r="I7" s="1">
        <f t="shared" si="3"/>
        <v>63927.906976744183</v>
      </c>
      <c r="J7">
        <v>17</v>
      </c>
      <c r="K7">
        <f t="shared" si="4"/>
        <v>6205</v>
      </c>
      <c r="L7">
        <f t="shared" si="5"/>
        <v>10.302644154189231</v>
      </c>
      <c r="M7">
        <f t="shared" si="6"/>
        <v>2.82030620467365E-4</v>
      </c>
    </row>
    <row r="8" spans="1:13" x14ac:dyDescent="0.2">
      <c r="A8" s="21">
        <f t="shared" si="7"/>
        <v>4</v>
      </c>
      <c r="B8" t="s">
        <v>4</v>
      </c>
      <c r="C8" t="s">
        <v>5</v>
      </c>
      <c r="D8">
        <v>4</v>
      </c>
      <c r="E8" s="1">
        <v>960</v>
      </c>
      <c r="F8" s="1">
        <f t="shared" si="0"/>
        <v>22440</v>
      </c>
      <c r="G8" s="1">
        <f t="shared" si="1"/>
        <v>21542400</v>
      </c>
      <c r="H8" s="1">
        <f t="shared" si="2"/>
        <v>25049.302325581397</v>
      </c>
      <c r="I8" s="1">
        <f t="shared" si="3"/>
        <v>43836.279069767443</v>
      </c>
      <c r="J8">
        <v>18</v>
      </c>
      <c r="K8">
        <f t="shared" si="4"/>
        <v>6570</v>
      </c>
      <c r="L8">
        <f t="shared" si="5"/>
        <v>6.6721885950939788</v>
      </c>
      <c r="M8">
        <f t="shared" si="6"/>
        <v>2.6636225266362252E-4</v>
      </c>
    </row>
    <row r="9" spans="1:13" x14ac:dyDescent="0.2">
      <c r="A9" s="21">
        <f t="shared" si="7"/>
        <v>5</v>
      </c>
      <c r="B9" t="s">
        <v>4</v>
      </c>
      <c r="C9" t="s">
        <v>5</v>
      </c>
      <c r="D9">
        <v>1</v>
      </c>
      <c r="E9" s="1">
        <v>700</v>
      </c>
      <c r="F9" s="1">
        <f t="shared" si="0"/>
        <v>22440</v>
      </c>
      <c r="G9" s="1">
        <f t="shared" si="1"/>
        <v>15708000</v>
      </c>
      <c r="H9" s="1">
        <f t="shared" si="2"/>
        <v>18265.116279069767</v>
      </c>
      <c r="I9" s="1">
        <f t="shared" si="3"/>
        <v>31963.953488372092</v>
      </c>
      <c r="J9">
        <v>17</v>
      </c>
      <c r="K9">
        <f t="shared" si="4"/>
        <v>6205</v>
      </c>
      <c r="L9">
        <f t="shared" si="5"/>
        <v>5.1513220770946155</v>
      </c>
      <c r="M9">
        <f t="shared" si="6"/>
        <v>2.82030620467365E-4</v>
      </c>
    </row>
    <row r="10" spans="1:13" x14ac:dyDescent="0.2">
      <c r="A10" s="21">
        <f t="shared" si="7"/>
        <v>6</v>
      </c>
      <c r="B10" t="s">
        <v>4</v>
      </c>
      <c r="C10" t="s">
        <v>5</v>
      </c>
      <c r="D10">
        <v>2</v>
      </c>
      <c r="E10" s="1">
        <v>600</v>
      </c>
      <c r="F10" s="1">
        <f t="shared" si="0"/>
        <v>22440</v>
      </c>
      <c r="G10" s="1">
        <f t="shared" si="1"/>
        <v>13464000</v>
      </c>
      <c r="H10" s="1">
        <f t="shared" si="2"/>
        <v>15655.813953488374</v>
      </c>
      <c r="I10" s="1">
        <f t="shared" si="3"/>
        <v>27397.674418604656</v>
      </c>
      <c r="J10">
        <v>14</v>
      </c>
      <c r="K10">
        <f t="shared" si="4"/>
        <v>5110</v>
      </c>
      <c r="L10">
        <f t="shared" si="5"/>
        <v>5.3615801210576626</v>
      </c>
      <c r="M10">
        <f t="shared" si="6"/>
        <v>3.4246575342465754E-4</v>
      </c>
    </row>
    <row r="11" spans="1:13" x14ac:dyDescent="0.2">
      <c r="A11" s="21">
        <f t="shared" si="7"/>
        <v>7</v>
      </c>
      <c r="B11" t="s">
        <v>4</v>
      </c>
      <c r="C11" t="s">
        <v>5</v>
      </c>
      <c r="D11">
        <v>1</v>
      </c>
      <c r="E11" s="1">
        <v>480</v>
      </c>
      <c r="F11" s="1">
        <f t="shared" si="0"/>
        <v>22440</v>
      </c>
      <c r="G11" s="1">
        <f t="shared" si="1"/>
        <v>10771200</v>
      </c>
      <c r="H11" s="1">
        <f t="shared" si="2"/>
        <v>12524.651162790698</v>
      </c>
      <c r="I11" s="1">
        <f t="shared" si="3"/>
        <v>21918.139534883721</v>
      </c>
      <c r="J11">
        <v>10</v>
      </c>
      <c r="K11">
        <f t="shared" si="4"/>
        <v>3650</v>
      </c>
      <c r="L11">
        <f t="shared" si="5"/>
        <v>6.0049697355845808</v>
      </c>
      <c r="M11">
        <f t="shared" si="6"/>
        <v>4.7945205479452049E-4</v>
      </c>
    </row>
    <row r="12" spans="1:13" x14ac:dyDescent="0.2">
      <c r="A12" s="21">
        <f t="shared" si="7"/>
        <v>8</v>
      </c>
      <c r="B12" t="s">
        <v>4</v>
      </c>
      <c r="C12" t="s">
        <v>5</v>
      </c>
      <c r="D12">
        <v>2</v>
      </c>
      <c r="E12" s="1">
        <v>500</v>
      </c>
      <c r="F12" s="1">
        <f t="shared" si="0"/>
        <v>22440</v>
      </c>
      <c r="G12" s="1">
        <f t="shared" si="1"/>
        <v>11220000</v>
      </c>
      <c r="H12" s="1">
        <f t="shared" si="2"/>
        <v>13046.511627906977</v>
      </c>
      <c r="I12" s="1">
        <f t="shared" si="3"/>
        <v>22831.39534883721</v>
      </c>
      <c r="J12">
        <v>9</v>
      </c>
      <c r="K12">
        <f t="shared" si="4"/>
        <v>3285</v>
      </c>
      <c r="L12">
        <f t="shared" si="5"/>
        <v>6.9501964532228948</v>
      </c>
      <c r="M12">
        <f t="shared" si="6"/>
        <v>5.3272450532724505E-4</v>
      </c>
    </row>
    <row r="13" spans="1:13" x14ac:dyDescent="0.2">
      <c r="A13" s="21">
        <f t="shared" si="7"/>
        <v>9</v>
      </c>
      <c r="B13" t="s">
        <v>4</v>
      </c>
      <c r="C13" t="s">
        <v>5</v>
      </c>
      <c r="D13">
        <v>1</v>
      </c>
      <c r="E13" s="1">
        <v>600</v>
      </c>
      <c r="F13" s="1">
        <f t="shared" si="0"/>
        <v>22440</v>
      </c>
      <c r="G13" s="1">
        <f t="shared" si="1"/>
        <v>13464000</v>
      </c>
      <c r="H13" s="1">
        <f t="shared" si="2"/>
        <v>15655.813953488374</v>
      </c>
      <c r="I13" s="1">
        <f t="shared" si="3"/>
        <v>27397.674418604656</v>
      </c>
      <c r="J13">
        <v>14</v>
      </c>
      <c r="K13">
        <f t="shared" si="4"/>
        <v>5110</v>
      </c>
      <c r="L13">
        <f t="shared" si="5"/>
        <v>5.3615801210576626</v>
      </c>
      <c r="M13">
        <f t="shared" si="6"/>
        <v>3.4246575342465754E-4</v>
      </c>
    </row>
    <row r="14" spans="1:13" x14ac:dyDescent="0.2">
      <c r="A14" s="21">
        <f t="shared" si="7"/>
        <v>10</v>
      </c>
      <c r="B14" t="s">
        <v>4</v>
      </c>
      <c r="C14" t="s">
        <v>6</v>
      </c>
      <c r="D14">
        <v>2</v>
      </c>
      <c r="E14" s="1">
        <v>320</v>
      </c>
      <c r="F14" s="1">
        <f t="shared" si="0"/>
        <v>22440</v>
      </c>
      <c r="G14" s="1">
        <f t="shared" si="1"/>
        <v>7180800</v>
      </c>
      <c r="H14" s="1">
        <f t="shared" si="2"/>
        <v>8349.7674418604656</v>
      </c>
      <c r="I14" s="1">
        <f t="shared" si="3"/>
        <v>14612.093023255815</v>
      </c>
      <c r="J14" s="6">
        <v>13</v>
      </c>
      <c r="K14">
        <f t="shared" si="4"/>
        <v>4745</v>
      </c>
      <c r="L14">
        <f t="shared" si="5"/>
        <v>3.0794716592741445</v>
      </c>
      <c r="M14">
        <f t="shared" si="6"/>
        <v>3.6880927291886199E-4</v>
      </c>
    </row>
    <row r="15" spans="1:13" x14ac:dyDescent="0.2">
      <c r="A15" s="21">
        <f t="shared" si="7"/>
        <v>11</v>
      </c>
      <c r="B15" t="s">
        <v>4</v>
      </c>
      <c r="C15" t="s">
        <v>6</v>
      </c>
      <c r="D15">
        <v>1</v>
      </c>
      <c r="E15" s="1">
        <v>1000</v>
      </c>
      <c r="F15" s="1">
        <f t="shared" si="0"/>
        <v>22440</v>
      </c>
      <c r="G15" s="1">
        <f t="shared" si="1"/>
        <v>22440000</v>
      </c>
      <c r="H15" s="1">
        <f t="shared" si="2"/>
        <v>26093.023255813954</v>
      </c>
      <c r="I15" s="1">
        <f t="shared" si="3"/>
        <v>45662.79069767442</v>
      </c>
      <c r="J15">
        <v>18</v>
      </c>
      <c r="K15">
        <f t="shared" si="4"/>
        <v>6570</v>
      </c>
      <c r="L15">
        <f t="shared" si="5"/>
        <v>6.9501964532228948</v>
      </c>
      <c r="M15">
        <f t="shared" si="6"/>
        <v>2.6636225266362252E-4</v>
      </c>
    </row>
    <row r="16" spans="1:13" x14ac:dyDescent="0.2">
      <c r="A16" s="21">
        <f t="shared" si="7"/>
        <v>12</v>
      </c>
      <c r="B16" t="s">
        <v>4</v>
      </c>
      <c r="C16" t="s">
        <v>6</v>
      </c>
      <c r="D16">
        <v>2</v>
      </c>
      <c r="E16" s="1">
        <v>1300</v>
      </c>
      <c r="F16" s="1">
        <f t="shared" si="0"/>
        <v>22440</v>
      </c>
      <c r="G16" s="1">
        <f t="shared" si="1"/>
        <v>29172000</v>
      </c>
      <c r="H16" s="1">
        <f t="shared" si="2"/>
        <v>33920.930232558138</v>
      </c>
      <c r="I16" s="1">
        <f t="shared" si="3"/>
        <v>59361.627906976741</v>
      </c>
      <c r="J16">
        <v>22</v>
      </c>
      <c r="K16">
        <f t="shared" si="4"/>
        <v>8030</v>
      </c>
      <c r="L16">
        <f t="shared" si="5"/>
        <v>7.3924816820643509</v>
      </c>
      <c r="M16">
        <f t="shared" si="6"/>
        <v>2.179327521793275E-4</v>
      </c>
    </row>
    <row r="17" spans="1:13" x14ac:dyDescent="0.2">
      <c r="A17" s="21">
        <f t="shared" si="7"/>
        <v>13</v>
      </c>
      <c r="B17" t="s">
        <v>4</v>
      </c>
      <c r="C17" t="s">
        <v>6</v>
      </c>
      <c r="D17">
        <v>1</v>
      </c>
      <c r="E17" s="1">
        <v>700</v>
      </c>
      <c r="F17" s="1">
        <f t="shared" si="0"/>
        <v>22440</v>
      </c>
      <c r="G17" s="1">
        <f t="shared" si="1"/>
        <v>15708000</v>
      </c>
      <c r="H17" s="1">
        <f t="shared" si="2"/>
        <v>18265.116279069767</v>
      </c>
      <c r="I17" s="1">
        <f t="shared" si="3"/>
        <v>31963.953488372092</v>
      </c>
      <c r="J17">
        <v>11</v>
      </c>
      <c r="K17">
        <f t="shared" si="4"/>
        <v>4015</v>
      </c>
      <c r="L17">
        <f t="shared" si="5"/>
        <v>7.9611341191462248</v>
      </c>
      <c r="M17">
        <f t="shared" si="6"/>
        <v>4.3586550435865506E-4</v>
      </c>
    </row>
    <row r="18" spans="1:13" x14ac:dyDescent="0.2">
      <c r="A18" s="21">
        <f t="shared" si="7"/>
        <v>14</v>
      </c>
      <c r="B18" t="s">
        <v>4</v>
      </c>
      <c r="C18" t="s">
        <v>6</v>
      </c>
      <c r="D18">
        <v>2</v>
      </c>
      <c r="E18" s="1">
        <v>350</v>
      </c>
      <c r="F18" s="1">
        <f t="shared" si="0"/>
        <v>22440</v>
      </c>
      <c r="G18" s="1">
        <f t="shared" si="1"/>
        <v>7854000</v>
      </c>
      <c r="H18" s="1">
        <f t="shared" si="2"/>
        <v>9132.5581395348836</v>
      </c>
      <c r="I18" s="1">
        <f t="shared" si="3"/>
        <v>15981.976744186046</v>
      </c>
      <c r="J18">
        <v>10</v>
      </c>
      <c r="K18">
        <f t="shared" si="4"/>
        <v>3650</v>
      </c>
      <c r="L18">
        <f t="shared" si="5"/>
        <v>4.3786237655304232</v>
      </c>
      <c r="M18">
        <f t="shared" si="6"/>
        <v>4.7945205479452049E-4</v>
      </c>
    </row>
    <row r="19" spans="1:13" x14ac:dyDescent="0.2">
      <c r="A19" s="21">
        <f t="shared" si="7"/>
        <v>15</v>
      </c>
      <c r="B19" t="s">
        <v>4</v>
      </c>
      <c r="C19" t="s">
        <v>6</v>
      </c>
      <c r="D19">
        <v>1</v>
      </c>
      <c r="E19" s="1">
        <v>550</v>
      </c>
      <c r="F19" s="1">
        <f t="shared" si="0"/>
        <v>22440</v>
      </c>
      <c r="G19" s="1">
        <f t="shared" si="1"/>
        <v>12342000</v>
      </c>
      <c r="H19" s="1">
        <f t="shared" si="2"/>
        <v>14351.162790697676</v>
      </c>
      <c r="I19" s="1">
        <f t="shared" si="3"/>
        <v>25114.534883720931</v>
      </c>
      <c r="J19">
        <v>19</v>
      </c>
      <c r="K19">
        <f t="shared" si="4"/>
        <v>6935</v>
      </c>
      <c r="L19">
        <f t="shared" si="5"/>
        <v>3.6214181519424558</v>
      </c>
      <c r="M19">
        <f t="shared" si="6"/>
        <v>2.5234318673395819E-4</v>
      </c>
    </row>
    <row r="20" spans="1:13" x14ac:dyDescent="0.2">
      <c r="A20" s="21">
        <f t="shared" si="7"/>
        <v>16</v>
      </c>
      <c r="B20" t="s">
        <v>4</v>
      </c>
      <c r="C20" t="s">
        <v>6</v>
      </c>
      <c r="D20">
        <v>1</v>
      </c>
      <c r="E20" s="1">
        <v>540</v>
      </c>
      <c r="F20" s="1">
        <f t="shared" si="0"/>
        <v>22440</v>
      </c>
      <c r="G20" s="1">
        <f t="shared" si="1"/>
        <v>12117600</v>
      </c>
      <c r="H20" s="1">
        <f t="shared" si="2"/>
        <v>14090.232558139534</v>
      </c>
      <c r="I20" s="1">
        <f t="shared" si="3"/>
        <v>24657.906976744183</v>
      </c>
      <c r="J20">
        <v>10</v>
      </c>
      <c r="K20">
        <f t="shared" si="4"/>
        <v>3650</v>
      </c>
      <c r="L20">
        <f t="shared" si="5"/>
        <v>6.7555909525326534</v>
      </c>
      <c r="M20">
        <f t="shared" si="6"/>
        <v>4.7945205479452054E-4</v>
      </c>
    </row>
    <row r="21" spans="1:13" x14ac:dyDescent="0.2">
      <c r="A21" s="21">
        <f t="shared" si="7"/>
        <v>17</v>
      </c>
      <c r="B21" t="s">
        <v>4</v>
      </c>
      <c r="C21" t="s">
        <v>6</v>
      </c>
      <c r="D21">
        <v>1</v>
      </c>
      <c r="E21" s="1">
        <v>450</v>
      </c>
      <c r="F21" s="1">
        <f t="shared" si="0"/>
        <v>22440</v>
      </c>
      <c r="G21" s="1">
        <f t="shared" si="1"/>
        <v>10098000</v>
      </c>
      <c r="H21" s="1">
        <f t="shared" si="2"/>
        <v>11741.86046511628</v>
      </c>
      <c r="I21" s="1">
        <f t="shared" si="3"/>
        <v>20548.255813953492</v>
      </c>
      <c r="J21" s="6">
        <v>13</v>
      </c>
      <c r="K21">
        <f t="shared" si="4"/>
        <v>4745</v>
      </c>
      <c r="L21">
        <f t="shared" si="5"/>
        <v>4.3305070208542658</v>
      </c>
      <c r="M21">
        <f t="shared" si="6"/>
        <v>3.6880927291886199E-4</v>
      </c>
    </row>
    <row r="22" spans="1:13" x14ac:dyDescent="0.2">
      <c r="A22" s="21">
        <f t="shared" si="7"/>
        <v>18</v>
      </c>
      <c r="B22" t="s">
        <v>4</v>
      </c>
      <c r="C22" t="s">
        <v>6</v>
      </c>
      <c r="D22">
        <v>1</v>
      </c>
      <c r="E22" s="1">
        <v>220</v>
      </c>
      <c r="F22" s="1">
        <f t="shared" si="0"/>
        <v>22440</v>
      </c>
      <c r="G22" s="1">
        <f t="shared" si="1"/>
        <v>4936800</v>
      </c>
      <c r="H22" s="1">
        <f t="shared" si="2"/>
        <v>5740.4651162790706</v>
      </c>
      <c r="I22" s="1">
        <f t="shared" si="3"/>
        <v>10045.813953488374</v>
      </c>
      <c r="J22" s="6">
        <v>6</v>
      </c>
      <c r="K22">
        <f t="shared" si="4"/>
        <v>2190</v>
      </c>
      <c r="L22">
        <f t="shared" si="5"/>
        <v>4.5871296591271111</v>
      </c>
      <c r="M22">
        <f t="shared" si="6"/>
        <v>7.9908675799086762E-4</v>
      </c>
    </row>
    <row r="23" spans="1:13" x14ac:dyDescent="0.2">
      <c r="A23" s="21">
        <f t="shared" si="7"/>
        <v>19</v>
      </c>
      <c r="B23" t="s">
        <v>4</v>
      </c>
      <c r="C23" t="s">
        <v>6</v>
      </c>
      <c r="D23">
        <v>1</v>
      </c>
      <c r="E23" s="1">
        <v>470</v>
      </c>
      <c r="F23" s="1">
        <f t="shared" si="0"/>
        <v>22440</v>
      </c>
      <c r="G23" s="1">
        <f t="shared" si="1"/>
        <v>10546800</v>
      </c>
      <c r="H23" s="1">
        <f t="shared" si="2"/>
        <v>12263.720930232559</v>
      </c>
      <c r="I23" s="1">
        <f t="shared" si="3"/>
        <v>21461.511627906977</v>
      </c>
      <c r="J23" s="6">
        <v>13</v>
      </c>
      <c r="K23">
        <f t="shared" si="4"/>
        <v>4745</v>
      </c>
      <c r="L23">
        <f t="shared" si="5"/>
        <v>4.5229739995588991</v>
      </c>
      <c r="M23">
        <f t="shared" si="6"/>
        <v>3.6880927291886193E-4</v>
      </c>
    </row>
    <row r="24" spans="1:13" x14ac:dyDescent="0.2">
      <c r="A24" s="21">
        <f t="shared" si="7"/>
        <v>20</v>
      </c>
      <c r="B24" s="3" t="s">
        <v>4</v>
      </c>
      <c r="C24" s="3" t="s">
        <v>6</v>
      </c>
      <c r="D24">
        <v>1</v>
      </c>
      <c r="E24" s="1">
        <v>250</v>
      </c>
      <c r="F24" s="1">
        <f t="shared" si="0"/>
        <v>22440</v>
      </c>
      <c r="G24" s="1">
        <f t="shared" si="1"/>
        <v>5610000</v>
      </c>
      <c r="H24" s="1">
        <f t="shared" si="2"/>
        <v>6523.2558139534885</v>
      </c>
      <c r="I24" s="1">
        <f t="shared" si="3"/>
        <v>11415.697674418605</v>
      </c>
      <c r="J24">
        <v>10</v>
      </c>
      <c r="K24">
        <f t="shared" si="4"/>
        <v>3650</v>
      </c>
      <c r="L24">
        <f t="shared" si="5"/>
        <v>3.1275884039503028</v>
      </c>
      <c r="M24">
        <f t="shared" si="6"/>
        <v>4.7945205479452054E-4</v>
      </c>
    </row>
    <row r="25" spans="1:13" x14ac:dyDescent="0.2">
      <c r="A25" s="21">
        <f t="shared" si="7"/>
        <v>21</v>
      </c>
      <c r="B25" s="3" t="s">
        <v>4</v>
      </c>
      <c r="C25" s="3" t="s">
        <v>6</v>
      </c>
      <c r="D25">
        <v>1</v>
      </c>
      <c r="E25" s="1">
        <v>500</v>
      </c>
      <c r="F25" s="1">
        <f t="shared" si="0"/>
        <v>22440</v>
      </c>
      <c r="G25" s="1">
        <f t="shared" si="1"/>
        <v>11220000</v>
      </c>
      <c r="H25" s="1">
        <f t="shared" si="2"/>
        <v>13046.511627906977</v>
      </c>
      <c r="I25" s="1">
        <f t="shared" si="3"/>
        <v>22831.39534883721</v>
      </c>
      <c r="J25" s="6">
        <v>10</v>
      </c>
      <c r="K25">
        <f t="shared" si="4"/>
        <v>3650</v>
      </c>
      <c r="L25">
        <f t="shared" si="5"/>
        <v>6.2551768079006056</v>
      </c>
      <c r="M25">
        <f t="shared" si="6"/>
        <v>4.7945205479452054E-4</v>
      </c>
    </row>
    <row r="26" spans="1:13" x14ac:dyDescent="0.2">
      <c r="A26" s="21">
        <f t="shared" si="7"/>
        <v>22</v>
      </c>
      <c r="B26" s="3" t="s">
        <v>4</v>
      </c>
      <c r="C26" s="3" t="s">
        <v>6</v>
      </c>
      <c r="D26">
        <v>2</v>
      </c>
      <c r="E26" s="1">
        <v>1000</v>
      </c>
      <c r="F26" s="1">
        <f t="shared" si="0"/>
        <v>22440</v>
      </c>
      <c r="G26" s="1">
        <f t="shared" si="1"/>
        <v>22440000</v>
      </c>
      <c r="H26" s="1">
        <f t="shared" si="2"/>
        <v>26093.023255813954</v>
      </c>
      <c r="I26" s="1">
        <f t="shared" si="3"/>
        <v>45662.79069767442</v>
      </c>
      <c r="J26">
        <v>18</v>
      </c>
      <c r="K26">
        <f t="shared" si="4"/>
        <v>6570</v>
      </c>
      <c r="L26">
        <f t="shared" si="5"/>
        <v>6.9501964532228948</v>
      </c>
      <c r="M26">
        <f t="shared" si="6"/>
        <v>2.6636225266362252E-4</v>
      </c>
    </row>
    <row r="27" spans="1:13" x14ac:dyDescent="0.2">
      <c r="A27" s="21">
        <f t="shared" si="7"/>
        <v>23</v>
      </c>
      <c r="B27" s="3" t="s">
        <v>4</v>
      </c>
      <c r="C27" s="3" t="s">
        <v>6</v>
      </c>
      <c r="D27">
        <v>1</v>
      </c>
      <c r="E27" s="1">
        <v>350</v>
      </c>
      <c r="F27" s="1">
        <f t="shared" si="0"/>
        <v>22440</v>
      </c>
      <c r="G27" s="1">
        <f t="shared" si="1"/>
        <v>7854000</v>
      </c>
      <c r="H27" s="1">
        <f t="shared" si="2"/>
        <v>9132.5581395348836</v>
      </c>
      <c r="I27" s="1">
        <f t="shared" si="3"/>
        <v>15981.976744186046</v>
      </c>
      <c r="J27" s="6">
        <v>12</v>
      </c>
      <c r="K27">
        <f t="shared" si="4"/>
        <v>4380</v>
      </c>
      <c r="L27">
        <f t="shared" si="5"/>
        <v>3.6488531379420195</v>
      </c>
      <c r="M27">
        <f t="shared" si="6"/>
        <v>3.9954337899543376E-4</v>
      </c>
    </row>
    <row r="28" spans="1:13" x14ac:dyDescent="0.2">
      <c r="A28" s="21">
        <f t="shared" si="7"/>
        <v>24</v>
      </c>
      <c r="B28" t="s">
        <v>4</v>
      </c>
      <c r="C28" t="s">
        <v>6</v>
      </c>
      <c r="D28">
        <v>2</v>
      </c>
      <c r="E28" s="1">
        <v>720</v>
      </c>
      <c r="F28" s="1">
        <f t="shared" si="0"/>
        <v>22440</v>
      </c>
      <c r="G28" s="1">
        <f t="shared" si="1"/>
        <v>16156800</v>
      </c>
      <c r="H28" s="1">
        <f t="shared" si="2"/>
        <v>18786.976744186046</v>
      </c>
      <c r="I28" s="1">
        <f t="shared" si="3"/>
        <v>32877.20930232558</v>
      </c>
      <c r="J28" s="6">
        <v>16</v>
      </c>
      <c r="K28">
        <f t="shared" si="4"/>
        <v>5840</v>
      </c>
      <c r="L28">
        <f t="shared" si="5"/>
        <v>5.6296591271105445</v>
      </c>
      <c r="M28">
        <f t="shared" si="6"/>
        <v>2.9965753424657536E-4</v>
      </c>
    </row>
    <row r="29" spans="1:13" x14ac:dyDescent="0.2">
      <c r="A29" s="21">
        <f t="shared" si="7"/>
        <v>25</v>
      </c>
      <c r="B29" t="s">
        <v>4</v>
      </c>
      <c r="C29" t="s">
        <v>6</v>
      </c>
      <c r="D29">
        <v>1</v>
      </c>
      <c r="E29" s="1">
        <v>45</v>
      </c>
      <c r="F29" s="7">
        <v>2511</v>
      </c>
      <c r="G29" s="1">
        <f t="shared" si="1"/>
        <v>112995</v>
      </c>
      <c r="H29" s="1">
        <f t="shared" si="2"/>
        <v>131.38953488372093</v>
      </c>
      <c r="I29" s="1">
        <f t="shared" si="3"/>
        <v>229.93168604651163</v>
      </c>
      <c r="J29" s="6">
        <v>8</v>
      </c>
      <c r="K29">
        <f t="shared" si="4"/>
        <v>2920</v>
      </c>
      <c r="L29">
        <f t="shared" si="5"/>
        <v>7.8743728098120427E-2</v>
      </c>
      <c r="M29">
        <f t="shared" si="6"/>
        <v>5.9931506849315072E-4</v>
      </c>
    </row>
    <row r="30" spans="1:13" x14ac:dyDescent="0.2">
      <c r="A30" s="21">
        <f t="shared" si="7"/>
        <v>26</v>
      </c>
      <c r="B30" t="s">
        <v>4</v>
      </c>
      <c r="C30" t="s">
        <v>6</v>
      </c>
      <c r="D30">
        <v>1</v>
      </c>
      <c r="E30" s="1">
        <v>250</v>
      </c>
      <c r="F30" s="7">
        <v>2511</v>
      </c>
      <c r="G30" s="1">
        <f t="shared" si="1"/>
        <v>627750</v>
      </c>
      <c r="H30" s="1">
        <f t="shared" si="2"/>
        <v>729.94186046511629</v>
      </c>
      <c r="I30" s="1">
        <f t="shared" si="3"/>
        <v>1277.3982558139535</v>
      </c>
      <c r="J30" s="6">
        <v>13</v>
      </c>
      <c r="K30">
        <f t="shared" si="4"/>
        <v>4745</v>
      </c>
      <c r="L30">
        <f t="shared" si="5"/>
        <v>0.26920932683118093</v>
      </c>
      <c r="M30">
        <f t="shared" si="6"/>
        <v>3.6880927291886193E-4</v>
      </c>
    </row>
    <row r="31" spans="1:13" x14ac:dyDescent="0.2">
      <c r="A31" s="21">
        <f t="shared" si="7"/>
        <v>27</v>
      </c>
      <c r="B31" t="s">
        <v>4</v>
      </c>
      <c r="C31" t="s">
        <v>6</v>
      </c>
      <c r="D31">
        <v>2</v>
      </c>
      <c r="E31" s="1">
        <v>1100</v>
      </c>
      <c r="F31" s="1">
        <f t="shared" ref="F31:F40" si="8">+$F$1</f>
        <v>22440</v>
      </c>
      <c r="G31" s="1">
        <f t="shared" si="1"/>
        <v>24684000</v>
      </c>
      <c r="H31" s="1">
        <f t="shared" si="2"/>
        <v>28702.325581395351</v>
      </c>
      <c r="I31" s="1">
        <f t="shared" si="3"/>
        <v>50229.069767441862</v>
      </c>
      <c r="J31" s="6">
        <v>13</v>
      </c>
      <c r="K31">
        <f t="shared" si="4"/>
        <v>4745</v>
      </c>
      <c r="L31">
        <f t="shared" si="5"/>
        <v>10.58568382875487</v>
      </c>
      <c r="M31">
        <f t="shared" si="6"/>
        <v>3.6880927291886193E-4</v>
      </c>
    </row>
    <row r="32" spans="1:13" x14ac:dyDescent="0.2">
      <c r="A32" s="21">
        <f t="shared" si="7"/>
        <v>28</v>
      </c>
      <c r="B32" t="s">
        <v>4</v>
      </c>
      <c r="C32" t="s">
        <v>6</v>
      </c>
      <c r="D32">
        <v>2</v>
      </c>
      <c r="E32" s="1">
        <v>475</v>
      </c>
      <c r="F32" s="1">
        <f t="shared" si="8"/>
        <v>22440</v>
      </c>
      <c r="G32" s="1">
        <f t="shared" si="1"/>
        <v>10659000</v>
      </c>
      <c r="H32" s="1">
        <f t="shared" si="2"/>
        <v>12394.186046511628</v>
      </c>
      <c r="I32" s="1">
        <f t="shared" si="3"/>
        <v>21689.825581395347</v>
      </c>
      <c r="J32" s="6">
        <v>14</v>
      </c>
      <c r="K32">
        <f t="shared" si="4"/>
        <v>5110</v>
      </c>
      <c r="L32">
        <f t="shared" si="5"/>
        <v>4.2445842625039818</v>
      </c>
      <c r="M32">
        <f t="shared" si="6"/>
        <v>3.4246575342465748E-4</v>
      </c>
    </row>
    <row r="33" spans="1:13" x14ac:dyDescent="0.2">
      <c r="A33" s="21">
        <f t="shared" si="7"/>
        <v>29</v>
      </c>
      <c r="B33" s="6" t="s">
        <v>4</v>
      </c>
      <c r="C33" s="6" t="s">
        <v>6</v>
      </c>
      <c r="D33" s="6">
        <v>2</v>
      </c>
      <c r="E33" s="7">
        <v>250</v>
      </c>
      <c r="F33" s="1">
        <f t="shared" si="8"/>
        <v>22440</v>
      </c>
      <c r="G33" s="1">
        <f t="shared" si="1"/>
        <v>5610000</v>
      </c>
      <c r="H33" s="1">
        <f t="shared" si="2"/>
        <v>6523.2558139534885</v>
      </c>
      <c r="I33" s="1">
        <f t="shared" si="3"/>
        <v>11415.697674418605</v>
      </c>
      <c r="J33" s="6">
        <v>5</v>
      </c>
      <c r="K33">
        <f t="shared" si="4"/>
        <v>1825</v>
      </c>
      <c r="L33">
        <f t="shared" si="5"/>
        <v>6.2551768079006056</v>
      </c>
      <c r="M33">
        <f t="shared" si="6"/>
        <v>9.5890410958904108E-4</v>
      </c>
    </row>
    <row r="34" spans="1:13" x14ac:dyDescent="0.2">
      <c r="A34" s="21">
        <f t="shared" si="7"/>
        <v>30</v>
      </c>
      <c r="B34" s="6" t="s">
        <v>4</v>
      </c>
      <c r="C34" s="6" t="s">
        <v>6</v>
      </c>
      <c r="D34" s="6">
        <v>1</v>
      </c>
      <c r="E34" s="7">
        <v>700</v>
      </c>
      <c r="F34" s="1">
        <f t="shared" si="8"/>
        <v>22440</v>
      </c>
      <c r="G34" s="1">
        <f t="shared" si="1"/>
        <v>15708000</v>
      </c>
      <c r="H34" s="1">
        <f t="shared" si="2"/>
        <v>18265.116279069767</v>
      </c>
      <c r="I34" s="1">
        <f t="shared" si="3"/>
        <v>31963.953488372092</v>
      </c>
      <c r="J34" s="6">
        <v>12</v>
      </c>
      <c r="K34">
        <f t="shared" si="4"/>
        <v>4380</v>
      </c>
      <c r="L34">
        <f t="shared" si="5"/>
        <v>7.297706275884039</v>
      </c>
      <c r="M34">
        <f t="shared" si="6"/>
        <v>3.9954337899543376E-4</v>
      </c>
    </row>
    <row r="35" spans="1:13" x14ac:dyDescent="0.2">
      <c r="A35" s="21">
        <f t="shared" si="7"/>
        <v>31</v>
      </c>
      <c r="B35" s="6" t="s">
        <v>4</v>
      </c>
      <c r="C35" s="6" t="s">
        <v>6</v>
      </c>
      <c r="D35" s="6">
        <v>2</v>
      </c>
      <c r="E35" s="7">
        <v>525</v>
      </c>
      <c r="F35" s="1">
        <f t="shared" si="8"/>
        <v>22440</v>
      </c>
      <c r="G35" s="1">
        <f t="shared" si="1"/>
        <v>11781000</v>
      </c>
      <c r="H35" s="1">
        <f t="shared" si="2"/>
        <v>13698.837209302326</v>
      </c>
      <c r="I35" s="1">
        <f t="shared" si="3"/>
        <v>23972.965116279072</v>
      </c>
      <c r="J35" s="6">
        <v>12</v>
      </c>
      <c r="K35">
        <f t="shared" si="4"/>
        <v>4380</v>
      </c>
      <c r="L35">
        <f t="shared" si="5"/>
        <v>5.4732797069130301</v>
      </c>
      <c r="M35">
        <f t="shared" si="6"/>
        <v>3.9954337899543381E-4</v>
      </c>
    </row>
    <row r="36" spans="1:13" x14ac:dyDescent="0.2">
      <c r="A36" s="21">
        <f t="shared" si="7"/>
        <v>32</v>
      </c>
      <c r="B36" s="6" t="s">
        <v>4</v>
      </c>
      <c r="C36" s="6" t="s">
        <v>6</v>
      </c>
      <c r="D36" s="6">
        <v>1</v>
      </c>
      <c r="E36" s="7">
        <v>390</v>
      </c>
      <c r="F36" s="1">
        <f t="shared" si="8"/>
        <v>22440</v>
      </c>
      <c r="G36" s="1">
        <f t="shared" si="1"/>
        <v>8751600</v>
      </c>
      <c r="H36" s="1">
        <f t="shared" si="2"/>
        <v>10176.279069767443</v>
      </c>
      <c r="I36" s="1">
        <f t="shared" si="3"/>
        <v>17808.488372093023</v>
      </c>
      <c r="J36" s="6">
        <v>11</v>
      </c>
      <c r="K36">
        <f t="shared" si="4"/>
        <v>4015</v>
      </c>
      <c r="L36">
        <f t="shared" si="5"/>
        <v>4.4354890092386112</v>
      </c>
      <c r="M36">
        <f t="shared" si="6"/>
        <v>4.3586550435865501E-4</v>
      </c>
    </row>
    <row r="37" spans="1:13" x14ac:dyDescent="0.2">
      <c r="A37" s="21">
        <f t="shared" si="7"/>
        <v>33</v>
      </c>
      <c r="B37" s="6" t="s">
        <v>4</v>
      </c>
      <c r="C37" s="6" t="s">
        <v>6</v>
      </c>
      <c r="D37" s="6">
        <v>1</v>
      </c>
      <c r="E37" s="7">
        <v>700</v>
      </c>
      <c r="F37" s="1">
        <f t="shared" si="8"/>
        <v>22440</v>
      </c>
      <c r="G37" s="1">
        <f t="shared" si="1"/>
        <v>15708000</v>
      </c>
      <c r="H37" s="1">
        <f t="shared" si="2"/>
        <v>18265.116279069767</v>
      </c>
      <c r="I37" s="1">
        <f t="shared" si="3"/>
        <v>31963.953488372092</v>
      </c>
      <c r="J37" s="6">
        <v>16</v>
      </c>
      <c r="K37">
        <f t="shared" si="4"/>
        <v>5840</v>
      </c>
      <c r="L37">
        <f t="shared" si="5"/>
        <v>5.4732797069130292</v>
      </c>
      <c r="M37">
        <f t="shared" si="6"/>
        <v>2.996575342465753E-4</v>
      </c>
    </row>
    <row r="38" spans="1:13" x14ac:dyDescent="0.2">
      <c r="A38" s="21">
        <f t="shared" si="7"/>
        <v>34</v>
      </c>
      <c r="B38" s="6" t="s">
        <v>4</v>
      </c>
      <c r="C38" s="6" t="s">
        <v>6</v>
      </c>
      <c r="D38" s="6">
        <v>1</v>
      </c>
      <c r="E38" s="7">
        <v>1000</v>
      </c>
      <c r="F38" s="1">
        <f t="shared" si="8"/>
        <v>22440</v>
      </c>
      <c r="G38" s="1">
        <f t="shared" si="1"/>
        <v>22440000</v>
      </c>
      <c r="H38" s="1">
        <f t="shared" si="2"/>
        <v>26093.023255813954</v>
      </c>
      <c r="I38" s="1">
        <f t="shared" si="3"/>
        <v>45662.79069767442</v>
      </c>
      <c r="J38" s="6">
        <v>14</v>
      </c>
      <c r="K38">
        <f t="shared" si="4"/>
        <v>5110</v>
      </c>
      <c r="L38">
        <f t="shared" si="5"/>
        <v>8.9359668684294356</v>
      </c>
      <c r="M38">
        <f t="shared" si="6"/>
        <v>3.4246575342465748E-4</v>
      </c>
    </row>
    <row r="39" spans="1:13" x14ac:dyDescent="0.2">
      <c r="A39" s="21">
        <f t="shared" si="7"/>
        <v>35</v>
      </c>
      <c r="B39" s="6" t="s">
        <v>4</v>
      </c>
      <c r="C39" s="6" t="s">
        <v>6</v>
      </c>
      <c r="D39" s="6">
        <v>2</v>
      </c>
      <c r="E39" s="7">
        <v>350</v>
      </c>
      <c r="F39" s="1">
        <f t="shared" si="8"/>
        <v>22440</v>
      </c>
      <c r="G39" s="1">
        <f t="shared" si="1"/>
        <v>7854000</v>
      </c>
      <c r="H39" s="1">
        <f t="shared" si="2"/>
        <v>9132.5581395348836</v>
      </c>
      <c r="I39" s="1">
        <f t="shared" si="3"/>
        <v>15981.976744186046</v>
      </c>
      <c r="J39" s="6">
        <v>12</v>
      </c>
      <c r="K39">
        <f t="shared" si="4"/>
        <v>4380</v>
      </c>
      <c r="L39">
        <f t="shared" si="5"/>
        <v>3.6488531379420195</v>
      </c>
      <c r="M39">
        <f t="shared" si="6"/>
        <v>3.9954337899543376E-4</v>
      </c>
    </row>
    <row r="40" spans="1:13" x14ac:dyDescent="0.2">
      <c r="A40" s="21">
        <f t="shared" si="7"/>
        <v>36</v>
      </c>
      <c r="B40" s="6" t="s">
        <v>4</v>
      </c>
      <c r="C40" s="6" t="s">
        <v>6</v>
      </c>
      <c r="D40" s="6">
        <v>1</v>
      </c>
      <c r="E40" s="7">
        <v>440</v>
      </c>
      <c r="F40" s="1">
        <f t="shared" si="8"/>
        <v>22440</v>
      </c>
      <c r="G40" s="1">
        <f t="shared" si="1"/>
        <v>9873600</v>
      </c>
      <c r="H40" s="1">
        <f t="shared" si="2"/>
        <v>11480.930232558141</v>
      </c>
      <c r="I40" s="1">
        <f t="shared" si="3"/>
        <v>20091.627906976748</v>
      </c>
      <c r="J40" s="6">
        <v>16</v>
      </c>
      <c r="K40">
        <f t="shared" si="4"/>
        <v>5840</v>
      </c>
      <c r="L40" s="16">
        <f t="shared" si="5"/>
        <v>3.4403472443453333</v>
      </c>
      <c r="M40" s="13">
        <f t="shared" si="6"/>
        <v>2.9965753424657536E-4</v>
      </c>
    </row>
    <row r="41" spans="1:13" x14ac:dyDescent="0.2">
      <c r="A41" s="11" t="s">
        <v>13</v>
      </c>
      <c r="B41" s="2"/>
      <c r="C41" t="s">
        <v>7</v>
      </c>
      <c r="D41" s="5"/>
      <c r="E41" s="4">
        <f>AVERAGE(E5:E40)</f>
        <v>592.63888888888891</v>
      </c>
      <c r="F41" s="5"/>
      <c r="G41" s="4">
        <f>SUM(G5:G40)</f>
        <v>472878345</v>
      </c>
      <c r="H41" s="4">
        <f>AVERAGE(H5:H40)</f>
        <v>15273.848352713178</v>
      </c>
      <c r="I41" s="12">
        <f>AVERAGE(I5:I40)</f>
        <v>26729.234617248061</v>
      </c>
      <c r="J41" s="18">
        <f>AVERAGE(J5:J40)</f>
        <v>13.277777777777779</v>
      </c>
      <c r="K41" s="12">
        <f>AVERAGE(K5:K40)</f>
        <v>4846.3888888888887</v>
      </c>
      <c r="L41" s="20">
        <f t="shared" si="5"/>
        <v>5.5152888532179185</v>
      </c>
      <c r="M41" s="14"/>
    </row>
    <row r="42" spans="1:13" x14ac:dyDescent="0.2">
      <c r="I42" s="15"/>
      <c r="J42" s="6"/>
      <c r="K42" s="6"/>
      <c r="L42" s="17"/>
      <c r="M42" s="6"/>
    </row>
    <row r="43" spans="1:13" x14ac:dyDescent="0.2">
      <c r="F43" s="5"/>
      <c r="G43" s="11" t="s">
        <v>14</v>
      </c>
      <c r="H43" s="19">
        <f>H41/365</f>
        <v>41.84615987044706</v>
      </c>
    </row>
    <row r="44" spans="1:13" x14ac:dyDescent="0.2">
      <c r="A44" s="2">
        <f>COUNTA(A5:A40)</f>
        <v>36</v>
      </c>
    </row>
  </sheetData>
  <phoneticPr fontId="2" type="noConversion"/>
  <pageMargins left="0.75" right="0.75" top="1" bottom="1" header="0.5" footer="0.5"/>
  <pageSetup scale="80" orientation="landscape" verticalDpi="300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68227F-70CE-45BE-ACD1-F3669F1BDE15}"/>
</file>

<file path=customXml/itemProps2.xml><?xml version="1.0" encoding="utf-8"?>
<ds:datastoreItem xmlns:ds="http://schemas.openxmlformats.org/officeDocument/2006/customXml" ds:itemID="{35018194-A29D-41E0-99A3-4B0DC768D5F0}"/>
</file>

<file path=customXml/itemProps3.xml><?xml version="1.0" encoding="utf-8"?>
<ds:datastoreItem xmlns:ds="http://schemas.openxmlformats.org/officeDocument/2006/customXml" ds:itemID="{FA9AC06F-ADE4-4B09-BF5F-42FCDE3588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Scroll Compressor</vt:lpstr>
    </vt:vector>
  </TitlesOfParts>
  <Company>EnSave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Gary Gawor</cp:lastModifiedBy>
  <cp:lastPrinted>2012-12-26T16:47:57Z</cp:lastPrinted>
  <dcterms:created xsi:type="dcterms:W3CDTF">2008-03-21T21:17:54Z</dcterms:created>
  <dcterms:modified xsi:type="dcterms:W3CDTF">2013-01-10T17:30:15Z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